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d2dd4d86db12ebd/Desktop/Calendar/2026-2027/"/>
    </mc:Choice>
  </mc:AlternateContent>
  <xr:revisionPtr revIDLastSave="0" documentId="14_{41E70D1C-64A7-4F2B-81F9-73EEB12BA18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EventCalendar" sheetId="2" r:id="rId1"/>
    <sheet name="©" sheetId="3" r:id="rId2"/>
  </sheets>
  <definedNames>
    <definedName name="_xlnm.Print_Area" localSheetId="0">EventCalendar!$B$2:$V$58</definedName>
    <definedName name="startday">EventCalendar!$Y$14</definedName>
    <definedName name="valuevx">42.314159</definedName>
    <definedName name="vertex42_copyright" hidden="1">"© 2013-2021 Vertex42 LLC"</definedName>
    <definedName name="vertex42_id" localSheetId="1" hidden="1">"yearly-school-calendar.xlsx"</definedName>
    <definedName name="vertex42_id" hidden="1">"school-event-calendar.xlsx"</definedName>
    <definedName name="vertex42_title" localSheetId="1" hidden="1">"Yearly School Calendar Template"</definedName>
    <definedName name="vertex42_title" hidden="1">"School Event Calendar Template"</definedName>
    <definedName name="year">EventCalendar!$Y$10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2" l="1"/>
  <c r="B33" i="2"/>
  <c r="B23" i="2"/>
  <c r="B13" i="2"/>
  <c r="B4" i="2"/>
  <c r="B5" i="2"/>
  <c r="C5" i="2"/>
  <c r="D5" i="2"/>
  <c r="E5" i="2"/>
  <c r="F5" i="2"/>
  <c r="G5" i="2"/>
  <c r="H5" i="2"/>
  <c r="Y4" i="2"/>
  <c r="B6" i="2" l="1"/>
  <c r="C6" i="2" s="1"/>
  <c r="D6" i="2" s="1"/>
  <c r="E6" i="2" s="1"/>
  <c r="F6" i="2" s="1"/>
  <c r="G6" i="2" s="1"/>
  <c r="H6" i="2" s="1"/>
  <c r="B7" i="2" s="1"/>
  <c r="C7" i="2" s="1"/>
  <c r="D7" i="2" s="1"/>
  <c r="E7" i="2" s="1"/>
  <c r="F7" i="2" s="1"/>
  <c r="G7" i="2" s="1"/>
  <c r="H7" i="2" s="1"/>
  <c r="B8" i="2" s="1"/>
  <c r="C8" i="2" s="1"/>
  <c r="D8" i="2" s="1"/>
  <c r="E8" i="2" s="1"/>
  <c r="F8" i="2" s="1"/>
  <c r="G8" i="2" s="1"/>
  <c r="H8" i="2" s="1"/>
  <c r="B9" i="2" s="1"/>
  <c r="C9" i="2" s="1"/>
  <c r="D9" i="2" s="1"/>
  <c r="E9" i="2" s="1"/>
  <c r="F9" i="2" s="1"/>
  <c r="G9" i="2" s="1"/>
  <c r="H9" i="2" s="1"/>
  <c r="B10" i="2" s="1"/>
  <c r="C10" i="2" s="1"/>
  <c r="D10" i="2" s="1"/>
  <c r="E10" i="2" s="1"/>
  <c r="F10" i="2" s="1"/>
  <c r="G10" i="2" s="1"/>
  <c r="H10" i="2" s="1"/>
  <c r="B11" i="2" s="1"/>
  <c r="C11" i="2" s="1"/>
  <c r="D11" i="2" s="1"/>
  <c r="E11" i="2" s="1"/>
  <c r="F11" i="2" s="1"/>
  <c r="G11" i="2" s="1"/>
  <c r="H11" i="2" s="1"/>
  <c r="S5" i="2"/>
  <c r="R5" i="2"/>
  <c r="Q5" i="2"/>
  <c r="P5" i="2"/>
  <c r="O5" i="2"/>
  <c r="N5" i="2"/>
  <c r="M5" i="2"/>
  <c r="S14" i="2"/>
  <c r="R14" i="2"/>
  <c r="Q14" i="2"/>
  <c r="P14" i="2"/>
  <c r="O14" i="2"/>
  <c r="N14" i="2"/>
  <c r="M14" i="2"/>
  <c r="S24" i="2"/>
  <c r="R24" i="2"/>
  <c r="Q24" i="2"/>
  <c r="P24" i="2"/>
  <c r="O24" i="2"/>
  <c r="N24" i="2"/>
  <c r="M24" i="2"/>
  <c r="S34" i="2"/>
  <c r="R34" i="2"/>
  <c r="Q34" i="2"/>
  <c r="P34" i="2"/>
  <c r="O34" i="2"/>
  <c r="N34" i="2"/>
  <c r="M34" i="2"/>
  <c r="S43" i="2"/>
  <c r="R43" i="2"/>
  <c r="Q43" i="2"/>
  <c r="P43" i="2"/>
  <c r="O43" i="2"/>
  <c r="N43" i="2"/>
  <c r="M43" i="2"/>
  <c r="H43" i="2"/>
  <c r="G43" i="2"/>
  <c r="F43" i="2"/>
  <c r="E43" i="2"/>
  <c r="D43" i="2"/>
  <c r="C43" i="2"/>
  <c r="B43" i="2"/>
  <c r="H34" i="2"/>
  <c r="G34" i="2"/>
  <c r="F34" i="2"/>
  <c r="E34" i="2"/>
  <c r="D34" i="2"/>
  <c r="C34" i="2"/>
  <c r="B34" i="2"/>
  <c r="H24" i="2"/>
  <c r="G24" i="2"/>
  <c r="F24" i="2"/>
  <c r="E24" i="2"/>
  <c r="D24" i="2"/>
  <c r="C24" i="2"/>
  <c r="B24" i="2"/>
  <c r="H14" i="2"/>
  <c r="G14" i="2"/>
  <c r="F14" i="2"/>
  <c r="E14" i="2"/>
  <c r="D14" i="2"/>
  <c r="C14" i="2"/>
  <c r="B14" i="2"/>
  <c r="M13" i="2" l="1"/>
  <c r="M42" i="2"/>
  <c r="M33" i="2"/>
  <c r="M23" i="2"/>
  <c r="M4" i="2"/>
  <c r="M6" i="2" s="1"/>
  <c r="N6" i="2" s="1"/>
  <c r="O6" i="2" s="1"/>
  <c r="P6" i="2" s="1"/>
  <c r="Q6" i="2" s="1"/>
  <c r="R6" i="2" s="1"/>
  <c r="S6" i="2" s="1"/>
  <c r="M7" i="2" s="1"/>
  <c r="N7" i="2" s="1"/>
  <c r="O7" i="2" s="1"/>
  <c r="P7" i="2" s="1"/>
  <c r="Q7" i="2" s="1"/>
  <c r="R7" i="2" s="1"/>
  <c r="S7" i="2" s="1"/>
  <c r="M8" i="2" s="1"/>
  <c r="N8" i="2" s="1"/>
  <c r="O8" i="2" s="1"/>
  <c r="P8" i="2" s="1"/>
  <c r="Q8" i="2" s="1"/>
  <c r="R8" i="2" s="1"/>
  <c r="S8" i="2" s="1"/>
  <c r="M9" i="2" s="1"/>
  <c r="N9" i="2" s="1"/>
  <c r="O9" i="2" s="1"/>
  <c r="P9" i="2" s="1"/>
  <c r="Q9" i="2" s="1"/>
  <c r="R9" i="2" s="1"/>
  <c r="S9" i="2" s="1"/>
  <c r="M10" i="2" s="1"/>
  <c r="N10" i="2" s="1"/>
  <c r="O10" i="2" s="1"/>
  <c r="P10" i="2" s="1"/>
  <c r="Q10" i="2" s="1"/>
  <c r="R10" i="2" s="1"/>
  <c r="S10" i="2" s="1"/>
  <c r="M11" i="2" s="1"/>
  <c r="N11" i="2" s="1"/>
  <c r="O11" i="2" s="1"/>
  <c r="P11" i="2" s="1"/>
  <c r="Q11" i="2" s="1"/>
  <c r="R11" i="2" s="1"/>
  <c r="S11" i="2" s="1"/>
  <c r="B25" i="2"/>
  <c r="C25" i="2" s="1"/>
  <c r="D25" i="2" s="1"/>
  <c r="E25" i="2" s="1"/>
  <c r="F25" i="2" s="1"/>
  <c r="G25" i="2" s="1"/>
  <c r="H25" i="2" s="1"/>
  <c r="B26" i="2" s="1"/>
  <c r="C26" i="2" s="1"/>
  <c r="D26" i="2" s="1"/>
  <c r="E26" i="2" s="1"/>
  <c r="F26" i="2" s="1"/>
  <c r="G26" i="2" s="1"/>
  <c r="H26" i="2" s="1"/>
  <c r="B27" i="2" s="1"/>
  <c r="C27" i="2" s="1"/>
  <c r="D27" i="2" s="1"/>
  <c r="E27" i="2" s="1"/>
  <c r="F27" i="2" s="1"/>
  <c r="G27" i="2" s="1"/>
  <c r="H27" i="2" s="1"/>
  <c r="B28" i="2" s="1"/>
  <c r="C28" i="2" s="1"/>
  <c r="D28" i="2" s="1"/>
  <c r="E28" i="2" s="1"/>
  <c r="F28" i="2" s="1"/>
  <c r="G28" i="2" s="1"/>
  <c r="H28" i="2" s="1"/>
  <c r="B29" i="2" s="1"/>
  <c r="C29" i="2" s="1"/>
  <c r="D29" i="2" s="1"/>
  <c r="E29" i="2" s="1"/>
  <c r="F29" i="2" s="1"/>
  <c r="G29" i="2" s="1"/>
  <c r="H29" i="2" s="1"/>
  <c r="B15" i="2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B17" i="2" s="1"/>
  <c r="C17" i="2" s="1"/>
  <c r="D17" i="2" s="1"/>
  <c r="E17" i="2" s="1"/>
  <c r="F17" i="2" s="1"/>
  <c r="G17" i="2" s="1"/>
  <c r="H17" i="2" s="1"/>
  <c r="B18" i="2" s="1"/>
  <c r="C18" i="2" s="1"/>
  <c r="D18" i="2" s="1"/>
  <c r="E18" i="2" s="1"/>
  <c r="F18" i="2" s="1"/>
  <c r="G18" i="2" s="1"/>
  <c r="H18" i="2" s="1"/>
  <c r="B19" i="2" s="1"/>
  <c r="C19" i="2" s="1"/>
  <c r="D19" i="2" s="1"/>
  <c r="E19" i="2" s="1"/>
  <c r="F19" i="2" s="1"/>
  <c r="G19" i="2" s="1"/>
  <c r="H19" i="2" s="1"/>
  <c r="B35" i="2" l="1"/>
  <c r="C35" i="2" s="1"/>
  <c r="D35" i="2" s="1"/>
  <c r="E35" i="2" s="1"/>
  <c r="F35" i="2" s="1"/>
  <c r="G35" i="2" s="1"/>
  <c r="H35" i="2" s="1"/>
  <c r="B36" i="2" s="1"/>
  <c r="C36" i="2" s="1"/>
  <c r="D36" i="2" s="1"/>
  <c r="E36" i="2" s="1"/>
  <c r="F36" i="2" s="1"/>
  <c r="G36" i="2" s="1"/>
  <c r="H36" i="2" s="1"/>
  <c r="B37" i="2" s="1"/>
  <c r="C37" i="2" s="1"/>
  <c r="D37" i="2" s="1"/>
  <c r="E37" i="2" s="1"/>
  <c r="F37" i="2" s="1"/>
  <c r="G37" i="2" s="1"/>
  <c r="H37" i="2" s="1"/>
  <c r="B38" i="2" s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M25" i="2"/>
  <c r="N25" i="2" s="1"/>
  <c r="O25" i="2" s="1"/>
  <c r="P25" i="2" s="1"/>
  <c r="Q25" i="2" s="1"/>
  <c r="R25" i="2" s="1"/>
  <c r="S25" i="2" s="1"/>
  <c r="M26" i="2" s="1"/>
  <c r="N26" i="2" s="1"/>
  <c r="O26" i="2" s="1"/>
  <c r="P26" i="2" s="1"/>
  <c r="Q26" i="2" s="1"/>
  <c r="R26" i="2" s="1"/>
  <c r="S26" i="2" s="1"/>
  <c r="M27" i="2" s="1"/>
  <c r="N27" i="2" s="1"/>
  <c r="O27" i="2" s="1"/>
  <c r="P27" i="2" s="1"/>
  <c r="Q27" i="2" s="1"/>
  <c r="R27" i="2" s="1"/>
  <c r="S27" i="2" s="1"/>
  <c r="M28" i="2" s="1"/>
  <c r="N28" i="2" s="1"/>
  <c r="O28" i="2" s="1"/>
  <c r="P28" i="2" s="1"/>
  <c r="Q28" i="2" s="1"/>
  <c r="R28" i="2" s="1"/>
  <c r="S28" i="2" s="1"/>
  <c r="M29" i="2" s="1"/>
  <c r="N29" i="2" s="1"/>
  <c r="O29" i="2" s="1"/>
  <c r="P29" i="2" s="1"/>
  <c r="Q29" i="2" s="1"/>
  <c r="R29" i="2" s="1"/>
  <c r="S29" i="2" s="1"/>
  <c r="B44" i="2"/>
  <c r="C44" i="2" s="1"/>
  <c r="D44" i="2" s="1"/>
  <c r="E44" i="2" s="1"/>
  <c r="F44" i="2" s="1"/>
  <c r="G44" i="2" s="1"/>
  <c r="H44" i="2" s="1"/>
  <c r="B45" i="2" s="1"/>
  <c r="C45" i="2" s="1"/>
  <c r="D45" i="2" s="1"/>
  <c r="E45" i="2" s="1"/>
  <c r="F45" i="2" s="1"/>
  <c r="G45" i="2" s="1"/>
  <c r="H45" i="2" s="1"/>
  <c r="B46" i="2" s="1"/>
  <c r="C46" i="2" s="1"/>
  <c r="D46" i="2" s="1"/>
  <c r="E46" i="2" s="1"/>
  <c r="F46" i="2" s="1"/>
  <c r="G46" i="2" s="1"/>
  <c r="H46" i="2" s="1"/>
  <c r="B47" i="2" s="1"/>
  <c r="C47" i="2" s="1"/>
  <c r="D47" i="2" s="1"/>
  <c r="E47" i="2" s="1"/>
  <c r="F47" i="2" s="1"/>
  <c r="G47" i="2" s="1"/>
  <c r="H47" i="2" s="1"/>
  <c r="B48" i="2" s="1"/>
  <c r="C48" i="2" s="1"/>
  <c r="D48" i="2" s="1"/>
  <c r="E48" i="2" s="1"/>
  <c r="F48" i="2" s="1"/>
  <c r="G48" i="2" s="1"/>
  <c r="H48" i="2" s="1"/>
  <c r="B49" i="2" s="1"/>
  <c r="C49" i="2" s="1"/>
  <c r="D49" i="2" s="1"/>
  <c r="E49" i="2" s="1"/>
  <c r="F49" i="2" s="1"/>
  <c r="G49" i="2" s="1"/>
  <c r="H49" i="2" s="1"/>
  <c r="M35" i="2"/>
  <c r="N35" i="2" s="1"/>
  <c r="O35" i="2" s="1"/>
  <c r="P35" i="2" s="1"/>
  <c r="Q35" i="2" s="1"/>
  <c r="R35" i="2" s="1"/>
  <c r="S35" i="2" s="1"/>
  <c r="M36" i="2" s="1"/>
  <c r="N36" i="2" s="1"/>
  <c r="O36" i="2" s="1"/>
  <c r="P36" i="2" s="1"/>
  <c r="Q36" i="2" s="1"/>
  <c r="R36" i="2" s="1"/>
  <c r="S36" i="2" s="1"/>
  <c r="M37" i="2" s="1"/>
  <c r="N37" i="2" s="1"/>
  <c r="O37" i="2" s="1"/>
  <c r="P37" i="2" s="1"/>
  <c r="Q37" i="2" s="1"/>
  <c r="R37" i="2" s="1"/>
  <c r="S37" i="2" s="1"/>
  <c r="M38" i="2" s="1"/>
  <c r="N38" i="2" s="1"/>
  <c r="O38" i="2" s="1"/>
  <c r="P38" i="2" s="1"/>
  <c r="Q38" i="2" s="1"/>
  <c r="R38" i="2" s="1"/>
  <c r="S38" i="2" s="1"/>
  <c r="M39" i="2" s="1"/>
  <c r="N39" i="2" s="1"/>
  <c r="O39" i="2" s="1"/>
  <c r="P39" i="2" s="1"/>
  <c r="Q39" i="2" s="1"/>
  <c r="R39" i="2" s="1"/>
  <c r="S39" i="2" s="1"/>
  <c r="M40" i="2" s="1"/>
  <c r="N40" i="2" s="1"/>
  <c r="O40" i="2" s="1"/>
  <c r="P40" i="2" s="1"/>
  <c r="Q40" i="2" s="1"/>
  <c r="R40" i="2" s="1"/>
  <c r="S40" i="2" s="1"/>
  <c r="M44" i="2"/>
  <c r="N44" i="2" s="1"/>
  <c r="O44" i="2" s="1"/>
  <c r="P44" i="2" s="1"/>
  <c r="Q44" i="2" s="1"/>
  <c r="R44" i="2" s="1"/>
  <c r="S44" i="2" s="1"/>
  <c r="M45" i="2" s="1"/>
  <c r="N45" i="2" s="1"/>
  <c r="O45" i="2" s="1"/>
  <c r="P45" i="2" s="1"/>
  <c r="Q45" i="2" s="1"/>
  <c r="R45" i="2" s="1"/>
  <c r="S45" i="2" s="1"/>
  <c r="M46" i="2" s="1"/>
  <c r="N46" i="2" s="1"/>
  <c r="O46" i="2" s="1"/>
  <c r="P46" i="2" s="1"/>
  <c r="Q46" i="2" s="1"/>
  <c r="R46" i="2" s="1"/>
  <c r="S46" i="2" s="1"/>
  <c r="M47" i="2" s="1"/>
  <c r="N47" i="2" s="1"/>
  <c r="O47" i="2" s="1"/>
  <c r="P47" i="2" s="1"/>
  <c r="Q47" i="2" s="1"/>
  <c r="R47" i="2" s="1"/>
  <c r="S47" i="2" s="1"/>
  <c r="M48" i="2" s="1"/>
  <c r="N48" i="2" s="1"/>
  <c r="O48" i="2" s="1"/>
  <c r="P48" i="2" s="1"/>
  <c r="Q48" i="2" s="1"/>
  <c r="R48" i="2" s="1"/>
  <c r="S48" i="2" s="1"/>
  <c r="M49" i="2" s="1"/>
  <c r="N49" i="2" s="1"/>
  <c r="O49" i="2" s="1"/>
  <c r="P49" i="2" s="1"/>
  <c r="Q49" i="2" s="1"/>
  <c r="R49" i="2" s="1"/>
  <c r="S49" i="2" s="1"/>
  <c r="M15" i="2"/>
  <c r="N15" i="2" s="1"/>
  <c r="O15" i="2" s="1"/>
  <c r="P15" i="2" s="1"/>
  <c r="Q15" i="2" s="1"/>
  <c r="R15" i="2" s="1"/>
  <c r="S15" i="2" s="1"/>
  <c r="M16" i="2" s="1"/>
  <c r="N16" i="2" s="1"/>
  <c r="O16" i="2" s="1"/>
  <c r="P16" i="2" s="1"/>
  <c r="Q16" i="2" s="1"/>
  <c r="R16" i="2" s="1"/>
  <c r="S16" i="2" s="1"/>
  <c r="M17" i="2" s="1"/>
  <c r="N17" i="2" s="1"/>
  <c r="O17" i="2" s="1"/>
  <c r="P17" i="2" s="1"/>
  <c r="Q17" i="2" s="1"/>
  <c r="R17" i="2" s="1"/>
  <c r="S17" i="2" s="1"/>
  <c r="M18" i="2" s="1"/>
  <c r="N18" i="2" s="1"/>
  <c r="O18" i="2" s="1"/>
  <c r="P18" i="2" s="1"/>
  <c r="Q18" i="2" s="1"/>
  <c r="R18" i="2" s="1"/>
  <c r="S18" i="2" s="1"/>
  <c r="M19" i="2" s="1"/>
  <c r="N19" i="2" s="1"/>
  <c r="O19" i="2" s="1"/>
  <c r="P19" i="2" s="1"/>
  <c r="Q19" i="2" s="1"/>
  <c r="R19" i="2" s="1"/>
  <c r="S19" i="2" s="1"/>
</calcChain>
</file>

<file path=xl/sharedStrings.xml><?xml version="1.0" encoding="utf-8"?>
<sst xmlns="http://schemas.openxmlformats.org/spreadsheetml/2006/main" count="125" uniqueCount="116">
  <si>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</si>
  <si>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</si>
  <si>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</si>
  <si>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</si>
  <si>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</si>
  <si>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</si>
  <si>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</si>
  <si>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</si>
  <si>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</si>
  <si>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</si>
  <si>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print to a PDF driver, or in Excel 2010/2013 you can go to Save As and select PDF.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</si>
  <si>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</si>
  <si>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Background colors</t>
    </r>
    <r>
      <rPr>
        <sz val="8"/>
        <color theme="3" tint="-0.249977111117893"/>
        <rFont val="Arial"/>
        <family val="2"/>
      </rPr>
      <t>. The background color for the weekends and blank days are controlled using conditional formatting. To edit, select the cell(s) and go to Format &gt; Conditional Formatting.</t>
    </r>
  </si>
  <si>
    <t>https://www.vertex42.com/calendars/school-calendar.html</t>
  </si>
  <si>
    <t>Publishing your calendar. If you want to publish a school calendar, you must ensure that it includes the following note and URL in the footer: Calendar Templates by Vertex42.com - https://www.vertex42.com/calendars/</t>
  </si>
  <si>
    <t>© 2013-2021 Vertex42 LLC</t>
  </si>
  <si>
    <t>By Vertex42.com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</si>
  <si>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</si>
  <si>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</si>
  <si>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</si>
  <si>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License Agreement</t>
  </si>
  <si>
    <t>https://www.vertex42.com/licensing/EULA_privateuse.html</t>
  </si>
  <si>
    <t>Do not delete this worksheet</t>
  </si>
  <si>
    <t>School Event Calendar</t>
  </si>
  <si>
    <t>YEAR</t>
  </si>
  <si>
    <t>START DAY (1=Sun, 2=Mon)</t>
  </si>
  <si>
    <t>INSTRUCTIONS: Change the year in the cell below.</t>
  </si>
  <si>
    <t>New Teacher Meeting (Jefferson City)</t>
  </si>
  <si>
    <t>Administrator Meeting (Jefferson City)</t>
  </si>
  <si>
    <t>Teacher PD Days</t>
  </si>
  <si>
    <t>Back to School Night</t>
  </si>
  <si>
    <t>First Day of School</t>
  </si>
  <si>
    <t>NO SCHOOL - Diocesan-Wide Teacher PD Day</t>
  </si>
  <si>
    <t>NO SCHOOL - Labor Day</t>
  </si>
  <si>
    <t>1st Quarter Midterm</t>
  </si>
  <si>
    <t>Administrator/Pastor Meeting (Jefferson City)</t>
  </si>
  <si>
    <t>NO SCHOOL - Regional PD Day</t>
  </si>
  <si>
    <t>19 days</t>
  </si>
  <si>
    <t xml:space="preserve">10 days </t>
  </si>
  <si>
    <t>5-9th</t>
  </si>
  <si>
    <t>IOWA Achievement Testing Week</t>
  </si>
  <si>
    <t>End of 1st Quarter</t>
  </si>
  <si>
    <t>Early Dismissal; P/T Conferences 1-8pm</t>
  </si>
  <si>
    <t>NO SCHOOL</t>
  </si>
  <si>
    <t>Halloween Parties; Halloween Parade</t>
  </si>
  <si>
    <t>Grandparent's Day; Early Dismissal; PD Afternoon</t>
  </si>
  <si>
    <t>2nd Quarter Midterm</t>
  </si>
  <si>
    <t>16-20th</t>
  </si>
  <si>
    <t>St. Joseph Tournament - 7/8th Grade</t>
  </si>
  <si>
    <t>23-27th</t>
  </si>
  <si>
    <t>Administrator Retreat (Starkenburg)</t>
  </si>
  <si>
    <t>End of 2nd Quarter</t>
  </si>
  <si>
    <t>Early Dismissal; Christmas Parties</t>
  </si>
  <si>
    <t>21-31st</t>
  </si>
  <si>
    <t>NO SCHOOL - Christmas Break</t>
  </si>
  <si>
    <t xml:space="preserve">13.5 days </t>
  </si>
  <si>
    <t>NO SCHOOL - Teacher PD Day</t>
  </si>
  <si>
    <t>Classes Resume; Admin &amp; Visiting Teams Training (Virtual)</t>
  </si>
  <si>
    <t>NO SCHOOL - Martin Luther King, Jr. Day</t>
  </si>
  <si>
    <t>Administrators Meeting (Jefferson City)</t>
  </si>
  <si>
    <t>31-6th</t>
  </si>
  <si>
    <t>Catholic Schools Week</t>
  </si>
  <si>
    <t>Early Dismissal for Catholic Schools Week</t>
  </si>
  <si>
    <t>Diocesan 7th Grade Quiz Bowl (Jefferson City)</t>
  </si>
  <si>
    <t>NO SCHOOL - President's Day</t>
  </si>
  <si>
    <t>15-19th</t>
  </si>
  <si>
    <t>St. Joseph Tournament - 5/6th Grade</t>
  </si>
  <si>
    <t>ACRE Testing (Grades 5 and 8)</t>
  </si>
  <si>
    <t xml:space="preserve">18 days </t>
  </si>
  <si>
    <t>End of 3rd Quarter</t>
  </si>
  <si>
    <t>10-11th</t>
  </si>
  <si>
    <t>Music Enrichment Day (Jefferson City)</t>
  </si>
  <si>
    <t>Diocesan Speech Meet (Jefferson City)</t>
  </si>
  <si>
    <t>Holy Thursday; Early Dismissal; PD Afternoon</t>
  </si>
  <si>
    <t>NO SCHOOL - Good Friday</t>
  </si>
  <si>
    <t>4th Quarter Midterm</t>
  </si>
  <si>
    <t>8th Grade Mass (Jefferson City)</t>
  </si>
  <si>
    <t>6th Grade Vocation Day</t>
  </si>
  <si>
    <t>8th Grade Graduation</t>
  </si>
  <si>
    <t>End of 4th Quarter</t>
  </si>
  <si>
    <t>Last Day of School; Mass &amp; Awards</t>
  </si>
  <si>
    <t xml:space="preserve"> </t>
  </si>
  <si>
    <t>1st Quarter</t>
  </si>
  <si>
    <t>2nd Quarter</t>
  </si>
  <si>
    <t>3rd Quarter</t>
  </si>
  <si>
    <t>4th Quarter</t>
  </si>
  <si>
    <t>36.5 days</t>
  </si>
  <si>
    <t>39.5 days</t>
  </si>
  <si>
    <t>End of Quarter: October 16</t>
  </si>
  <si>
    <t>End of Quarter: December 18</t>
  </si>
  <si>
    <t>End of Quarter: March 5</t>
  </si>
  <si>
    <t xml:space="preserve">built into the current calendar. </t>
  </si>
  <si>
    <t>time for teachers is built into this</t>
  </si>
  <si>
    <t>current calendar.</t>
  </si>
  <si>
    <t xml:space="preserve">80 hours of Professional Development </t>
  </si>
  <si>
    <t>make-up and 35 hours of AMI instruction)</t>
  </si>
  <si>
    <t>Early Dismissal; SHS Homecoming</t>
  </si>
  <si>
    <t>NO SCHOOL- Diocesan PD Day</t>
  </si>
  <si>
    <t>18-20th</t>
  </si>
  <si>
    <t>Administrator Leadership Conference</t>
  </si>
  <si>
    <t>20 days</t>
  </si>
  <si>
    <r>
      <rPr>
        <sz val="7"/>
        <rFont val="Arial"/>
        <family val="2"/>
      </rPr>
      <t>NO SCHOOL - Thanksgiving Break</t>
    </r>
    <r>
      <rPr>
        <sz val="8"/>
        <rFont val="Arial"/>
        <family val="2"/>
      </rPr>
      <t xml:space="preserve">           14.5 days </t>
    </r>
  </si>
  <si>
    <t>Valentine's Day Parties; 3rd Qtr. Midterms</t>
  </si>
  <si>
    <t>17.5 days</t>
  </si>
  <si>
    <t>Total Days: 158 days</t>
  </si>
  <si>
    <t>(Includes 27 hours of weather-related</t>
  </si>
  <si>
    <t>19-21st</t>
  </si>
  <si>
    <t xml:space="preserve">5 days </t>
  </si>
  <si>
    <t>35.5 days</t>
  </si>
  <si>
    <t>End of Quarter: May 19</t>
  </si>
  <si>
    <t>29-2</t>
  </si>
  <si>
    <t>NO SCHOOL - Easter Break</t>
  </si>
  <si>
    <t>NO SCHOOL - Easter Break              17.5 days</t>
  </si>
  <si>
    <t>46.5 days</t>
  </si>
  <si>
    <t xml:space="preserve">9 make-up days (62 hours) are </t>
  </si>
  <si>
    <t>St. Joseph Catholic School Calendar   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</si>
</sst>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"/>
    <numFmt numFmtId="166" formatCode="mmmm\ yyyy"/>
  </numFmts>
  <fonts count="25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60"/>
      <name val="Arial"/>
      <family val="2"/>
    </font>
    <font>
      <sz val="8"/>
      <name val="Century Gothic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4"/>
      <color theme="4" tint="-0.249977111117893"/>
      <name val="Arial"/>
      <family val="2"/>
    </font>
    <font>
      <b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2"/>
      <color theme="1"/>
      <name val="Arial"/>
      <family val="2"/>
    </font>
    <font>
      <u/>
      <sz val="11"/>
      <color indexed="12"/>
      <name val="Arial"/>
      <family val="2"/>
    </font>
    <font>
      <sz val="9"/>
      <color theme="1" tint="0.499984740745262"/>
      <name val="Arial"/>
      <family val="2"/>
    </font>
    <font>
      <b/>
      <sz val="9"/>
      <color theme="3" tint="-0.249977111117893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theme="3" tint="-0.249977111117893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3464AB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8" fillId="6" borderId="0" xfId="1" applyFont="1" applyFill="1" applyAlignment="1" applyProtection="1">
      <alignment horizontal="left" wrapText="1"/>
    </xf>
    <xf numFmtId="0" fontId="10" fillId="5" borderId="3" xfId="0" applyFont="1" applyFill="1" applyBorder="1" applyAlignment="1">
      <alignment horizontal="left" vertical="center" indent="1"/>
    </xf>
    <xf numFmtId="0" fontId="10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vertical="center"/>
    </xf>
    <xf numFmtId="0" fontId="2" fillId="6" borderId="0" xfId="0" applyFont="1" applyFill="1"/>
    <xf numFmtId="0" fontId="12" fillId="6" borderId="0" xfId="0" applyFont="1" applyFill="1" applyAlignment="1">
      <alignment horizontal="left" wrapText="1" indent="1"/>
    </xf>
    <xf numFmtId="0" fontId="13" fillId="6" borderId="0" xfId="0" applyFont="1" applyFill="1"/>
    <xf numFmtId="0" fontId="12" fillId="6" borderId="0" xfId="0" applyFont="1" applyFill="1"/>
    <xf numFmtId="0" fontId="12" fillId="6" borderId="0" xfId="0" applyFont="1" applyFill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6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/>
    </xf>
    <xf numFmtId="0" fontId="17" fillId="6" borderId="0" xfId="0" applyFont="1" applyFill="1" applyAlignment="1">
      <alignment horizontal="left" wrapText="1"/>
    </xf>
    <xf numFmtId="0" fontId="2" fillId="0" borderId="0" xfId="0" applyFont="1"/>
    <xf numFmtId="0" fontId="14" fillId="0" borderId="0" xfId="1" applyAlignment="1" applyProtection="1"/>
    <xf numFmtId="0" fontId="19" fillId="0" borderId="0" xfId="0" applyFont="1"/>
    <xf numFmtId="0" fontId="20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164" fontId="6" fillId="7" borderId="1" xfId="0" applyNumberFormat="1" applyFont="1" applyFill="1" applyBorder="1" applyAlignment="1">
      <alignment horizontal="center" vertical="center"/>
    </xf>
    <xf numFmtId="16" fontId="2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164" fontId="6" fillId="9" borderId="1" xfId="0" applyNumberFormat="1" applyFont="1" applyFill="1" applyBorder="1" applyAlignment="1">
      <alignment horizontal="center" vertical="center"/>
    </xf>
    <xf numFmtId="164" fontId="6" fillId="10" borderId="1" xfId="0" applyNumberFormat="1" applyFont="1" applyFill="1" applyBorder="1" applyAlignment="1">
      <alignment horizontal="center" vertical="center"/>
    </xf>
    <xf numFmtId="164" fontId="6" fillId="11" borderId="1" xfId="0" applyNumberFormat="1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left" vertical="center"/>
    </xf>
    <xf numFmtId="0" fontId="21" fillId="0" borderId="0" xfId="0" applyFont="1"/>
    <xf numFmtId="0" fontId="1" fillId="0" borderId="0" xfId="0" applyFont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1" xfId="0" applyBorder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1" fillId="0" borderId="0" xfId="0" applyFont="1" applyAlignment="1">
      <alignment horizontal="right"/>
    </xf>
    <xf numFmtId="16" fontId="1" fillId="0" borderId="0" xfId="0" applyNumberFormat="1" applyFont="1"/>
    <xf numFmtId="0" fontId="22" fillId="0" borderId="0" xfId="0" applyFont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2" fillId="0" borderId="11" xfId="0" applyFont="1" applyBorder="1" applyAlignment="1">
      <alignment horizontal="center"/>
    </xf>
    <xf numFmtId="165" fontId="6" fillId="2" borderId="2" xfId="0" applyNumberFormat="1" applyFont="1" applyFill="1" applyBorder="1" applyAlignment="1">
      <alignment horizontal="left" vertical="center"/>
    </xf>
    <xf numFmtId="166" fontId="5" fillId="3" borderId="0" xfId="0" applyNumberFormat="1" applyFont="1" applyFill="1" applyAlignment="1">
      <alignment horizontal="center" vertical="center"/>
    </xf>
    <xf numFmtId="166" fontId="1" fillId="3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</cellXfs>
  <cellStyles count="2">
    <cellStyle name="Hyperlink" xfId="1" builtinId="8" customBuiltin="1"/>
    <cellStyle name="Normal" xfId="0" builtinId="0"/>
  </cellStyles>
  <dxfs count="2">
    <dxf>
      <font>
        <condense val="0"/>
        <extend val="0"/>
        <color auto="1"/>
      </font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vertex42.com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</xdr:colOff>
      <xdr:row>0</xdr:row>
      <xdr:rowOff>0</xdr:rowOff>
    </xdr:from>
    <xdr:to>
      <xdr:col>24</xdr:col>
      <xdr:colOff>1222513</xdr:colOff>
      <xdr:row>2</xdr:row>
      <xdr:rowOff>47625</xdr:rowOff>
    </xdr:to>
    <xdr:pic>
      <xdr:nvPicPr>
        <xdr:cNvPr id="1130" name="Picture 106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0"/>
          <a:ext cx="1212988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8</xdr:row>
      <xdr:rowOff>123825</xdr:rowOff>
    </xdr:from>
    <xdr:to>
      <xdr:col>4</xdr:col>
      <xdr:colOff>0</xdr:colOff>
      <xdr:row>10</xdr:row>
      <xdr:rowOff>28575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CE72EBA-6708-D8EA-054A-126E3D75ED47}"/>
            </a:ext>
          </a:extLst>
        </xdr:cNvPr>
        <xdr:cNvSpPr/>
      </xdr:nvSpPr>
      <xdr:spPr bwMode="auto">
        <a:xfrm>
          <a:off x="723900" y="1190625"/>
          <a:ext cx="257175" cy="200025"/>
        </a:xfrm>
        <a:prstGeom prst="ellipse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27</xdr:row>
      <xdr:rowOff>28575</xdr:rowOff>
    </xdr:from>
    <xdr:to>
      <xdr:col>5</xdr:col>
      <xdr:colOff>238125</xdr:colOff>
      <xdr:row>28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E9B29CA-E417-01BF-A236-1B560C72FFF0}"/>
            </a:ext>
          </a:extLst>
        </xdr:cNvPr>
        <xdr:cNvCxnSpPr/>
      </xdr:nvCxnSpPr>
      <xdr:spPr bwMode="auto">
        <a:xfrm flipV="1">
          <a:off x="1247775" y="3505200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0</xdr:colOff>
      <xdr:row>35</xdr:row>
      <xdr:rowOff>9525</xdr:rowOff>
    </xdr:from>
    <xdr:to>
      <xdr:col>6</xdr:col>
      <xdr:colOff>228600</xdr:colOff>
      <xdr:row>35</xdr:row>
      <xdr:rowOff>123825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BCAAE32-E719-45CC-BA89-1ADCBD312374}"/>
            </a:ext>
          </a:extLst>
        </xdr:cNvPr>
        <xdr:cNvCxnSpPr/>
      </xdr:nvCxnSpPr>
      <xdr:spPr bwMode="auto">
        <a:xfrm flipV="1">
          <a:off x="1495425" y="4400550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0</xdr:colOff>
      <xdr:row>45</xdr:row>
      <xdr:rowOff>0</xdr:rowOff>
    </xdr:from>
    <xdr:to>
      <xdr:col>6</xdr:col>
      <xdr:colOff>228600</xdr:colOff>
      <xdr:row>45</xdr:row>
      <xdr:rowOff>114300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971A8CD-9965-454A-ACAE-611A0F5AD145}"/>
            </a:ext>
          </a:extLst>
        </xdr:cNvPr>
        <xdr:cNvCxnSpPr/>
      </xdr:nvCxnSpPr>
      <xdr:spPr bwMode="auto">
        <a:xfrm flipV="1">
          <a:off x="1495425" y="5734050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19050</xdr:colOff>
      <xdr:row>14</xdr:row>
      <xdr:rowOff>9525</xdr:rowOff>
    </xdr:from>
    <xdr:to>
      <xdr:col>17</xdr:col>
      <xdr:colOff>247650</xdr:colOff>
      <xdr:row>14</xdr:row>
      <xdr:rowOff>123825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116C1C99-FF44-4388-8FD2-C68DBD37A4FC}"/>
            </a:ext>
          </a:extLst>
        </xdr:cNvPr>
        <xdr:cNvCxnSpPr/>
      </xdr:nvCxnSpPr>
      <xdr:spPr bwMode="auto">
        <a:xfrm flipV="1">
          <a:off x="6181725" y="1857375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16</xdr:col>
      <xdr:colOff>9525</xdr:colOff>
      <xdr:row>27</xdr:row>
      <xdr:rowOff>9525</xdr:rowOff>
    </xdr:from>
    <xdr:to>
      <xdr:col>16</xdr:col>
      <xdr:colOff>238125</xdr:colOff>
      <xdr:row>27</xdr:row>
      <xdr:rowOff>123825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A75E694-9C1E-4853-95CE-F23F4BF5821E}"/>
            </a:ext>
          </a:extLst>
        </xdr:cNvPr>
        <xdr:cNvCxnSpPr/>
      </xdr:nvCxnSpPr>
      <xdr:spPr bwMode="auto">
        <a:xfrm flipV="1">
          <a:off x="5915025" y="3629025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0</xdr:colOff>
      <xdr:row>45</xdr:row>
      <xdr:rowOff>104775</xdr:rowOff>
    </xdr:from>
    <xdr:to>
      <xdr:col>16</xdr:col>
      <xdr:colOff>0</xdr:colOff>
      <xdr:row>47</xdr:row>
      <xdr:rowOff>19050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F1CFBDB2-4B1E-4ADB-BB33-3A399B2A4984}"/>
            </a:ext>
          </a:extLst>
        </xdr:cNvPr>
        <xdr:cNvSpPr/>
      </xdr:nvSpPr>
      <xdr:spPr bwMode="auto">
        <a:xfrm>
          <a:off x="5648325" y="6143625"/>
          <a:ext cx="257175" cy="200025"/>
        </a:xfrm>
        <a:prstGeom prst="ellipse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5</xdr:row>
      <xdr:rowOff>104775</xdr:rowOff>
    </xdr:from>
    <xdr:to>
      <xdr:col>15</xdr:col>
      <xdr:colOff>0</xdr:colOff>
      <xdr:row>7</xdr:row>
      <xdr:rowOff>19050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9A47DEA-47F6-46DE-857F-385A911EE7F3}"/>
            </a:ext>
          </a:extLst>
        </xdr:cNvPr>
        <xdr:cNvSpPr/>
      </xdr:nvSpPr>
      <xdr:spPr bwMode="auto">
        <a:xfrm>
          <a:off x="5391150" y="742950"/>
          <a:ext cx="257175" cy="200025"/>
        </a:xfrm>
        <a:prstGeom prst="ellipse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9525</xdr:colOff>
      <xdr:row>25</xdr:row>
      <xdr:rowOff>0</xdr:rowOff>
    </xdr:from>
    <xdr:to>
      <xdr:col>6</xdr:col>
      <xdr:colOff>238125</xdr:colOff>
      <xdr:row>25</xdr:row>
      <xdr:rowOff>114300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AC263E4-5053-4F58-AD0D-16BCB5C15926}"/>
            </a:ext>
          </a:extLst>
        </xdr:cNvPr>
        <xdr:cNvCxnSpPr/>
      </xdr:nvCxnSpPr>
      <xdr:spPr bwMode="auto">
        <a:xfrm flipV="1">
          <a:off x="1504950" y="3333750"/>
          <a:ext cx="228600" cy="1143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55620</xdr:colOff>
      <xdr:row>0</xdr:row>
      <xdr:rowOff>0</xdr:rowOff>
    </xdr:from>
    <xdr:ext cx="1430280" cy="400106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BE073-0EEE-4DF5-9FA8-17DA795D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145" y="0"/>
          <a:ext cx="1430280" cy="4001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DarkGray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D4D4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calendars/school-calendar.html" TargetMode="External"/><Relationship Id="rId1" Type="http://schemas.openxmlformats.org/officeDocument/2006/relationships/hyperlink" Target="https://www.vertex42.com/licensing/EULA_privateuse.html" TargetMode="External"/><Relationship Id="rId5" Type="http://schemas.openxmlformats.org/officeDocument/2006/relationships/image" Target="../media/image3.png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C63"/>
  <sheetViews>
    <sheetView showGridLines="0" tabSelected="1" topLeftCell="A2" zoomScaleNormal="100" workbookViewId="0">
      <selection activeCell="Y53" sqref="Y53"/>
    </sheetView>
  </sheetViews>
  <sheetFormatPr defaultRowHeight="12.75" x14ac:dyDescent="0.2"/>
  <cols>
    <col min="1" max="1" width="3.140625" customWidth="1"/>
    <col min="2" max="8" width="3.85546875" customWidth="1"/>
    <col min="9" max="9" width="1.85546875" customWidth="1"/>
    <col min="10" max="10" width="4.85546875" customWidth="1"/>
    <col min="11" max="11" width="33" customWidth="1"/>
    <col min="12" max="12" width="3.28515625" customWidth="1"/>
    <col min="13" max="19" width="3.85546875" customWidth="1"/>
    <col min="20" max="20" width="1.85546875" customWidth="1"/>
    <col min="21" max="21" width="4.85546875" customWidth="1"/>
    <col min="22" max="22" width="33" customWidth="1"/>
    <col min="23" max="23" width="2.85546875" customWidth="1"/>
    <col min="24" max="24" width="3.140625" customWidth="1"/>
    <col min="25" max="25" width="50.5703125" customWidth="1"/>
  </cols>
  <sheetData>
    <row r="1" spans="2:25" hidden="1" x14ac:dyDescent="0.2"/>
    <row r="2" spans="2:25" ht="18" customHeight="1" x14ac:dyDescent="0.2">
      <c r="B2" s="72" t="s">
        <v>115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2:25" s="1" customFormat="1" ht="6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5" s="3" customFormat="1" ht="14.25" x14ac:dyDescent="0.3">
      <c r="B4" s="69">
        <f>DATE(year,8,1)</f>
        <v>46235</v>
      </c>
      <c r="C4" s="70"/>
      <c r="D4" s="70"/>
      <c r="E4" s="70"/>
      <c r="F4" s="70"/>
      <c r="G4" s="70"/>
      <c r="H4" s="70"/>
      <c r="I4" s="4"/>
      <c r="J4" s="68" t="s">
        <v>0</v>
      </c>
      <c r="K4" s="68"/>
      <c r="L4" s="4"/>
      <c r="M4" s="69">
        <f>DATE(year+1,1,1)</f>
        <v>46388</v>
      </c>
      <c r="N4" s="70"/>
      <c r="O4" s="70"/>
      <c r="P4" s="70"/>
      <c r="Q4" s="70"/>
      <c r="R4" s="70"/>
      <c r="S4" s="70"/>
      <c r="T4" s="4"/>
      <c r="U4" s="68" t="s">
        <v>5</v>
      </c>
      <c r="V4" s="68"/>
      <c r="Y4" s="26" t="str">
        <f>HYPERLINK("https://www.vertex42.com/calendars/school-calendar.html","School Event Calendar")</f>
        <v>School Event Calendar</v>
      </c>
    </row>
    <row r="5" spans="2:25" s="1" customFormat="1" ht="12" x14ac:dyDescent="0.2">
      <c r="B5" s="8" t="str">
        <f>CHOOSE(1+MOD(startday+1-2,7),"Su","M","Tu","W","Th","F","Sa")</f>
        <v>Su</v>
      </c>
      <c r="C5" s="9" t="str">
        <f>CHOOSE(1+MOD(startday+2-2,7),"Su","M","Tu","W","Th","F","Sa")</f>
        <v>M</v>
      </c>
      <c r="D5" s="9" t="str">
        <f>CHOOSE(1+MOD(startday+3-2,7),"Su","M","Tu","W","Th","F","Sa")</f>
        <v>Tu</v>
      </c>
      <c r="E5" s="9" t="str">
        <f>CHOOSE(1+MOD(startday+4-2,7),"Su","M","Tu","W","Th","F","Sa")</f>
        <v>W</v>
      </c>
      <c r="F5" s="9" t="str">
        <f>CHOOSE(1+MOD(startday+5-2,7),"Su","M","Tu","W","Th","F","Sa")</f>
        <v>Th</v>
      </c>
      <c r="G5" s="9" t="str">
        <f>CHOOSE(1+MOD(startday+6-2,7),"Su","M","Tu","W","Th","F","Sa")</f>
        <v>F</v>
      </c>
      <c r="H5" s="8" t="str">
        <f>CHOOSE(1+MOD(startday+7-2,7),"Su","M","Tu","W","Th","F","Sa")</f>
        <v>Sa</v>
      </c>
      <c r="I5" s="4"/>
      <c r="J5" s="7">
        <v>5</v>
      </c>
      <c r="K5" s="4" t="s">
        <v>27</v>
      </c>
      <c r="L5" s="4"/>
      <c r="M5" s="8" t="str">
        <f>CHOOSE(1+MOD(startday+1-2,7),"Su","M","Tu","W","Th","F","Sa")</f>
        <v>Su</v>
      </c>
      <c r="N5" s="9" t="str">
        <f>CHOOSE(1+MOD(startday+2-2,7),"Su","M","Tu","W","Th","F","Sa")</f>
        <v>M</v>
      </c>
      <c r="O5" s="9" t="str">
        <f>CHOOSE(1+MOD(startday+3-2,7),"Su","M","Tu","W","Th","F","Sa")</f>
        <v>Tu</v>
      </c>
      <c r="P5" s="9" t="str">
        <f>CHOOSE(1+MOD(startday+4-2,7),"Su","M","Tu","W","Th","F","Sa")</f>
        <v>W</v>
      </c>
      <c r="Q5" s="9" t="str">
        <f>CHOOSE(1+MOD(startday+5-2,7),"Su","M","Tu","W","Th","F","Sa")</f>
        <v>Th</v>
      </c>
      <c r="R5" s="9" t="str">
        <f>CHOOSE(1+MOD(startday+6-2,7),"Su","M","Tu","W","Th","F","Sa")</f>
        <v>F</v>
      </c>
      <c r="S5" s="8" t="str">
        <f>CHOOSE(1+MOD(startday+7-2,7),"Su","M","Tu","W","Th","F","Sa")</f>
        <v>Sa</v>
      </c>
      <c r="T5" s="4"/>
      <c r="U5" s="34">
        <v>4</v>
      </c>
      <c r="V5" s="4" t="s">
        <v>56</v>
      </c>
      <c r="Y5" s="27" t="s">
        <v>15</v>
      </c>
    </row>
    <row r="6" spans="2:25" s="1" customFormat="1" ht="11.25" x14ac:dyDescent="0.2">
      <c r="B6" s="5" t="str">
        <f>IF(WEEKDAY(B4,1)=startday,B4,"")</f>
        <v/>
      </c>
      <c r="C6" s="6" t="str">
        <f>IF(B6="",IF(WEEKDAY(B4,1)=MOD(startday,7)+1,B4,""),B6+1)</f>
        <v/>
      </c>
      <c r="D6" s="6" t="str">
        <f>IF(C6="",IF(WEEKDAY(B4,1)=MOD(startday+1,7)+1,B4,""),C6+1)</f>
        <v/>
      </c>
      <c r="E6" s="6" t="str">
        <f>IF(D6="",IF(WEEKDAY(B4,1)=MOD(startday+2,7)+1,B4,""),D6+1)</f>
        <v/>
      </c>
      <c r="F6" s="6" t="str">
        <f>IF(E6="",IF(WEEKDAY(B4,1)=MOD(startday+3,7)+1,B4,""),E6+1)</f>
        <v/>
      </c>
      <c r="G6" s="6" t="str">
        <f>IF(F6="",IF(WEEKDAY(B4,1)=MOD(startday+4,7)+1,B4,""),F6+1)</f>
        <v/>
      </c>
      <c r="H6" s="5">
        <f>IF(G6="",IF(WEEKDAY(B4,1)=MOD(startday+5,7)+1,B4,""),G6+1)</f>
        <v>46235</v>
      </c>
      <c r="I6" s="4"/>
      <c r="J6" s="7">
        <v>6</v>
      </c>
      <c r="K6" s="4" t="s">
        <v>28</v>
      </c>
      <c r="L6" s="4"/>
      <c r="M6" s="5" t="str">
        <f>IF(WEEKDAY(M4,1)=startday,M4,"")</f>
        <v/>
      </c>
      <c r="N6" s="6" t="str">
        <f>IF(M6="",IF(WEEKDAY(M4,1)=MOD(startday,7)+1,M4,""),M6+1)</f>
        <v/>
      </c>
      <c r="O6" s="6" t="str">
        <f>IF(N6="",IF(WEEKDAY(M4,1)=MOD(startday+1,7)+1,M4,""),N6+1)</f>
        <v/>
      </c>
      <c r="P6" s="6" t="str">
        <f>IF(O6="",IF(WEEKDAY(M4,1)=MOD(startday+2,7)+1,M4,""),O6+1)</f>
        <v/>
      </c>
      <c r="Q6" s="6" t="str">
        <f>IF(P6="",IF(WEEKDAY(M4,1)=MOD(startday+3,7)+1,M4,""),P6+1)</f>
        <v/>
      </c>
      <c r="R6" s="35">
        <f>IF(Q6="",IF(WEEKDAY(M4,1)=MOD(startday+4,7)+1,M4,""),Q6+1)</f>
        <v>46388</v>
      </c>
      <c r="S6" s="5">
        <f>IF(R6="",IF(WEEKDAY(M4,1)=MOD(startday+5,7)+1,M4,""),R6+1)</f>
        <v>46389</v>
      </c>
      <c r="T6" s="4"/>
      <c r="U6" s="34">
        <v>5</v>
      </c>
      <c r="V6" s="4" t="s">
        <v>57</v>
      </c>
    </row>
    <row r="7" spans="2:25" s="1" customFormat="1" ht="11.25" x14ac:dyDescent="0.2">
      <c r="B7" s="5">
        <f>IF(H6="","",IF(MONTH(H6+1)&lt;&gt;MONTH(H6),"",H6+1))</f>
        <v>46236</v>
      </c>
      <c r="C7" s="6">
        <f>IF(B7="","",IF(MONTH(B7+1)&lt;&gt;MONTH(B7),"",B7+1))</f>
        <v>46237</v>
      </c>
      <c r="D7" s="6">
        <f t="shared" ref="D7:H7" si="0">IF(C7="","",IF(MONTH(C7+1)&lt;&gt;MONTH(C7),"",C7+1))</f>
        <v>46238</v>
      </c>
      <c r="E7" s="6">
        <f>IF(D7="","",IF(MONTH(D7+1)&lt;&gt;MONTH(D7),"",D7+1))</f>
        <v>46239</v>
      </c>
      <c r="F7" s="6">
        <f t="shared" si="0"/>
        <v>46240</v>
      </c>
      <c r="G7" s="6">
        <f t="shared" si="0"/>
        <v>46241</v>
      </c>
      <c r="H7" s="5">
        <f t="shared" si="0"/>
        <v>46242</v>
      </c>
      <c r="I7" s="4"/>
      <c r="J7" s="33" t="s">
        <v>106</v>
      </c>
      <c r="K7" s="4" t="s">
        <v>29</v>
      </c>
      <c r="L7" s="4"/>
      <c r="M7" s="5">
        <f>IF(S6="","",IF(MONTH(S6+1)&lt;&gt;MONTH(S6),"",S6+1))</f>
        <v>46390</v>
      </c>
      <c r="N7" s="32">
        <f>IF(M7="","",IF(MONTH(M7+1)&lt;&gt;MONTH(M7),"",M7+1))</f>
        <v>46391</v>
      </c>
      <c r="O7" s="6">
        <f t="shared" ref="O7:O11" si="1">IF(N7="","",IF(MONTH(N7+1)&lt;&gt;MONTH(N7),"",N7+1))</f>
        <v>46392</v>
      </c>
      <c r="P7" s="6">
        <f>IF(O7="","",IF(MONTH(O7+1)&lt;&gt;MONTH(O7),"",O7+1))</f>
        <v>46393</v>
      </c>
      <c r="Q7" s="6">
        <f t="shared" ref="Q7:Q11" si="2">IF(P7="","",IF(MONTH(P7+1)&lt;&gt;MONTH(P7),"",P7+1))</f>
        <v>46394</v>
      </c>
      <c r="R7" s="6">
        <f t="shared" ref="R7:R11" si="3">IF(Q7="","",IF(MONTH(Q7+1)&lt;&gt;MONTH(Q7),"",Q7+1))</f>
        <v>46395</v>
      </c>
      <c r="S7" s="5">
        <f t="shared" ref="S7:S11" si="4">IF(R7="","",IF(MONTH(R7+1)&lt;&gt;MONTH(R7),"",R7+1))</f>
        <v>46396</v>
      </c>
      <c r="T7" s="4"/>
      <c r="U7" s="7">
        <v>18</v>
      </c>
      <c r="V7" s="4" t="s">
        <v>58</v>
      </c>
      <c r="Y7" s="10" t="s">
        <v>26</v>
      </c>
    </row>
    <row r="8" spans="2:25" s="1" customFormat="1" ht="11.25" customHeight="1" x14ac:dyDescent="0.2">
      <c r="B8" s="5">
        <f t="shared" ref="B8:B11" si="5">IF(H7="","",IF(MONTH(H7+1)&lt;&gt;MONTH(H7),"",H7+1))</f>
        <v>46243</v>
      </c>
      <c r="C8" s="6">
        <f t="shared" ref="C8:H11" si="6">IF(B8="","",IF(MONTH(B8+1)&lt;&gt;MONTH(B8),"",B8+1))</f>
        <v>46244</v>
      </c>
      <c r="D8" s="6">
        <f t="shared" si="6"/>
        <v>46245</v>
      </c>
      <c r="E8" s="6">
        <f t="shared" si="6"/>
        <v>46246</v>
      </c>
      <c r="F8" s="6">
        <f t="shared" si="6"/>
        <v>46247</v>
      </c>
      <c r="G8" s="6">
        <f t="shared" si="6"/>
        <v>46248</v>
      </c>
      <c r="H8" s="5">
        <f t="shared" si="6"/>
        <v>46249</v>
      </c>
      <c r="I8" s="4"/>
      <c r="J8" s="7">
        <v>23</v>
      </c>
      <c r="K8" s="4" t="s">
        <v>30</v>
      </c>
      <c r="L8" s="4"/>
      <c r="M8" s="5">
        <f t="shared" ref="M8:M11" si="7">IF(S7="","",IF(MONTH(S7+1)&lt;&gt;MONTH(S7),"",S7+1))</f>
        <v>46397</v>
      </c>
      <c r="N8" s="6">
        <f t="shared" ref="N8:N11" si="8">IF(M8="","",IF(MONTH(M8+1)&lt;&gt;MONTH(M8),"",M8+1))</f>
        <v>46398</v>
      </c>
      <c r="O8" s="6">
        <f t="shared" si="1"/>
        <v>46399</v>
      </c>
      <c r="P8" s="6">
        <f t="shared" ref="P8:P11" si="9">IF(O8="","",IF(MONTH(O8+1)&lt;&gt;MONTH(O8),"",O8+1))</f>
        <v>46400</v>
      </c>
      <c r="Q8" s="6">
        <f t="shared" si="2"/>
        <v>46401</v>
      </c>
      <c r="R8" s="6">
        <f t="shared" si="3"/>
        <v>46402</v>
      </c>
      <c r="S8" s="5">
        <f t="shared" si="4"/>
        <v>46403</v>
      </c>
      <c r="T8" s="4"/>
      <c r="U8" s="7">
        <v>19</v>
      </c>
      <c r="V8" s="4" t="s">
        <v>59</v>
      </c>
      <c r="Y8" s="11"/>
    </row>
    <row r="9" spans="2:25" s="1" customFormat="1" ht="12" x14ac:dyDescent="0.2">
      <c r="B9" s="5">
        <f t="shared" si="5"/>
        <v>46250</v>
      </c>
      <c r="C9" s="6">
        <f t="shared" si="6"/>
        <v>46251</v>
      </c>
      <c r="D9" s="6">
        <f t="shared" si="6"/>
        <v>46252</v>
      </c>
      <c r="E9" s="32">
        <f t="shared" si="6"/>
        <v>46253</v>
      </c>
      <c r="F9" s="32">
        <f t="shared" si="6"/>
        <v>46254</v>
      </c>
      <c r="G9" s="32">
        <f t="shared" si="6"/>
        <v>46255</v>
      </c>
      <c r="H9" s="5">
        <f t="shared" si="6"/>
        <v>46256</v>
      </c>
      <c r="I9" s="4"/>
      <c r="J9" s="7">
        <v>25</v>
      </c>
      <c r="K9" s="4" t="s">
        <v>31</v>
      </c>
      <c r="L9" s="4"/>
      <c r="M9" s="5">
        <f t="shared" si="7"/>
        <v>46404</v>
      </c>
      <c r="N9" s="35">
        <f t="shared" si="8"/>
        <v>46405</v>
      </c>
      <c r="O9" s="6">
        <f t="shared" si="1"/>
        <v>46406</v>
      </c>
      <c r="P9" s="6">
        <f t="shared" si="9"/>
        <v>46407</v>
      </c>
      <c r="Q9" s="6">
        <f t="shared" si="2"/>
        <v>46408</v>
      </c>
      <c r="R9" s="6">
        <f t="shared" si="3"/>
        <v>46409</v>
      </c>
      <c r="S9" s="5">
        <f t="shared" si="4"/>
        <v>46410</v>
      </c>
      <c r="T9" s="4"/>
      <c r="U9" s="7" t="s">
        <v>60</v>
      </c>
      <c r="V9" s="4" t="s">
        <v>61</v>
      </c>
      <c r="Y9" s="28" t="s">
        <v>24</v>
      </c>
    </row>
    <row r="10" spans="2:25" s="1" customFormat="1" ht="11.25" x14ac:dyDescent="0.2">
      <c r="B10" s="5">
        <f t="shared" si="5"/>
        <v>46257</v>
      </c>
      <c r="C10" s="6">
        <f t="shared" si="6"/>
        <v>46258</v>
      </c>
      <c r="D10" s="6">
        <f t="shared" si="6"/>
        <v>46259</v>
      </c>
      <c r="E10" s="6">
        <f t="shared" si="6"/>
        <v>46260</v>
      </c>
      <c r="F10" s="6">
        <f t="shared" si="6"/>
        <v>46261</v>
      </c>
      <c r="G10" s="6">
        <f t="shared" si="6"/>
        <v>46262</v>
      </c>
      <c r="H10" s="5">
        <f t="shared" si="6"/>
        <v>46263</v>
      </c>
      <c r="I10" s="4"/>
      <c r="L10" s="4"/>
      <c r="M10" s="5">
        <f t="shared" si="7"/>
        <v>46411</v>
      </c>
      <c r="N10" s="6">
        <f t="shared" si="8"/>
        <v>46412</v>
      </c>
      <c r="O10" s="6">
        <f t="shared" si="1"/>
        <v>46413</v>
      </c>
      <c r="P10" s="6">
        <f t="shared" si="9"/>
        <v>46414</v>
      </c>
      <c r="Q10" s="6">
        <f t="shared" si="2"/>
        <v>46415</v>
      </c>
      <c r="R10" s="6">
        <f t="shared" si="3"/>
        <v>46416</v>
      </c>
      <c r="S10" s="5">
        <f t="shared" si="4"/>
        <v>46417</v>
      </c>
      <c r="T10" s="4"/>
      <c r="Y10" s="30">
        <v>2026</v>
      </c>
    </row>
    <row r="11" spans="2:25" s="1" customFormat="1" ht="9" customHeight="1" x14ac:dyDescent="0.2">
      <c r="B11" s="5">
        <f t="shared" si="5"/>
        <v>46264</v>
      </c>
      <c r="C11" s="6">
        <f t="shared" si="6"/>
        <v>46265</v>
      </c>
      <c r="D11" s="6" t="str">
        <f t="shared" si="6"/>
        <v/>
      </c>
      <c r="E11" s="6" t="str">
        <f t="shared" si="6"/>
        <v/>
      </c>
      <c r="F11" s="6" t="str">
        <f t="shared" si="6"/>
        <v/>
      </c>
      <c r="G11" s="6" t="str">
        <f t="shared" si="6"/>
        <v/>
      </c>
      <c r="H11" s="5" t="str">
        <f t="shared" si="6"/>
        <v/>
      </c>
      <c r="I11" s="4"/>
      <c r="J11" s="7"/>
      <c r="K11" s="36" t="s">
        <v>107</v>
      </c>
      <c r="L11" s="4"/>
      <c r="M11" s="42">
        <f t="shared" si="7"/>
        <v>46418</v>
      </c>
      <c r="N11" s="6" t="str">
        <f t="shared" si="8"/>
        <v/>
      </c>
      <c r="O11" s="6" t="str">
        <f t="shared" si="1"/>
        <v/>
      </c>
      <c r="P11" s="6" t="str">
        <f t="shared" si="9"/>
        <v/>
      </c>
      <c r="Q11" s="6" t="str">
        <f t="shared" si="2"/>
        <v/>
      </c>
      <c r="R11" s="6" t="str">
        <f t="shared" si="3"/>
        <v/>
      </c>
      <c r="S11" s="5" t="str">
        <f t="shared" si="4"/>
        <v/>
      </c>
      <c r="T11" s="4"/>
      <c r="U11" s="7"/>
      <c r="V11" s="36" t="s">
        <v>68</v>
      </c>
      <c r="Y11" s="11"/>
    </row>
    <row r="12" spans="2:25" s="1" customFormat="1" ht="4.5" customHeight="1" x14ac:dyDescent="0.2">
      <c r="B12" s="4"/>
      <c r="C12" s="4"/>
      <c r="D12" s="4"/>
      <c r="E12" s="4"/>
      <c r="F12" s="4"/>
      <c r="G12" s="4"/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Y12" s="11"/>
    </row>
    <row r="13" spans="2:25" s="3" customFormat="1" ht="13.5" x14ac:dyDescent="0.3">
      <c r="B13" s="69">
        <f>DATE(year,9,1)</f>
        <v>46266</v>
      </c>
      <c r="C13" s="70"/>
      <c r="D13" s="70"/>
      <c r="E13" s="70"/>
      <c r="F13" s="70"/>
      <c r="G13" s="70"/>
      <c r="H13" s="70"/>
      <c r="I13" s="4"/>
      <c r="J13" s="68" t="s">
        <v>1</v>
      </c>
      <c r="K13" s="68"/>
      <c r="L13" s="4"/>
      <c r="M13" s="69">
        <f>DATE(year+1,2,1)</f>
        <v>46419</v>
      </c>
      <c r="N13" s="70"/>
      <c r="O13" s="70"/>
      <c r="P13" s="70"/>
      <c r="Q13" s="70"/>
      <c r="R13" s="70"/>
      <c r="S13" s="70"/>
      <c r="T13" s="4"/>
      <c r="U13" s="68" t="s">
        <v>6</v>
      </c>
      <c r="V13" s="68"/>
      <c r="Y13" s="28" t="s">
        <v>25</v>
      </c>
    </row>
    <row r="14" spans="2:25" s="1" customFormat="1" ht="11.25" customHeight="1" x14ac:dyDescent="0.2">
      <c r="B14" s="8" t="str">
        <f>CHOOSE(1+MOD(startday+1-2,7),"Su","M","Tu","W","Th","F","Sa")</f>
        <v>Su</v>
      </c>
      <c r="C14" s="9" t="str">
        <f>CHOOSE(1+MOD(startday+2-2,7),"Su","M","Tu","W","Th","F","Sa")</f>
        <v>M</v>
      </c>
      <c r="D14" s="9" t="str">
        <f>CHOOSE(1+MOD(startday+3-2,7),"Su","M","Tu","W","Th","F","Sa")</f>
        <v>Tu</v>
      </c>
      <c r="E14" s="9" t="str">
        <f>CHOOSE(1+MOD(startday+4-2,7),"Su","M","Tu","W","Th","F","Sa")</f>
        <v>W</v>
      </c>
      <c r="F14" s="9" t="str">
        <f>CHOOSE(1+MOD(startday+5-2,7),"Su","M","Tu","W","Th","F","Sa")</f>
        <v>Th</v>
      </c>
      <c r="G14" s="9" t="str">
        <f>CHOOSE(1+MOD(startday+6-2,7),"Su","M","Tu","W","Th","F","Sa")</f>
        <v>F</v>
      </c>
      <c r="H14" s="8" t="str">
        <f>CHOOSE(1+MOD(startday+7-2,7),"Su","M","Tu","W","Th","F","Sa")</f>
        <v>Sa</v>
      </c>
      <c r="I14" s="4"/>
      <c r="J14" s="7">
        <v>7</v>
      </c>
      <c r="K14" s="4" t="s">
        <v>33</v>
      </c>
      <c r="L14" s="4"/>
      <c r="M14" s="8" t="str">
        <f>CHOOSE(1+MOD(startday+1-2,7),"Su","M","Tu","W","Th","F","Sa")</f>
        <v>Su</v>
      </c>
      <c r="N14" s="9" t="str">
        <f>CHOOSE(1+MOD(startday+2-2,7),"Su","M","Tu","W","Th","F","Sa")</f>
        <v>M</v>
      </c>
      <c r="O14" s="9" t="str">
        <f>CHOOSE(1+MOD(startday+3-2,7),"Su","M","Tu","W","Th","F","Sa")</f>
        <v>Tu</v>
      </c>
      <c r="P14" s="9" t="str">
        <f>CHOOSE(1+MOD(startday+4-2,7),"Su","M","Tu","W","Th","F","Sa")</f>
        <v>W</v>
      </c>
      <c r="Q14" s="9" t="str">
        <f>CHOOSE(1+MOD(startday+5-2,7),"Su","M","Tu","W","Th","F","Sa")</f>
        <v>Th</v>
      </c>
      <c r="R14" s="9" t="str">
        <f>CHOOSE(1+MOD(startday+6-2,7),"Su","M","Tu","W","Th","F","Sa")</f>
        <v>F</v>
      </c>
      <c r="S14" s="8" t="str">
        <f>CHOOSE(1+MOD(startday+7-2,7),"Su","M","Tu","W","Th","F","Sa")</f>
        <v>Sa</v>
      </c>
      <c r="T14" s="4"/>
      <c r="U14" s="34">
        <v>5</v>
      </c>
      <c r="V14" s="4" t="s">
        <v>62</v>
      </c>
      <c r="Y14" s="29">
        <v>1</v>
      </c>
    </row>
    <row r="15" spans="2:25" s="1" customFormat="1" ht="11.25" customHeight="1" x14ac:dyDescent="0.2">
      <c r="B15" s="5" t="str">
        <f>IF(WEEKDAY(B13,1)=startday,B13,"")</f>
        <v/>
      </c>
      <c r="C15" s="6" t="str">
        <f>IF(B15="",IF(WEEKDAY(B13,1)=MOD(startday,7)+1,B13,""),B15+1)</f>
        <v/>
      </c>
      <c r="D15" s="6">
        <f>IF(C15="",IF(WEEKDAY(B13,1)=MOD(startday+1,7)+1,B13,""),C15+1)</f>
        <v>46266</v>
      </c>
      <c r="E15" s="6">
        <f>IF(D15="",IF(WEEKDAY(B13,1)=MOD(startday+2,7)+1,B13,""),D15+1)</f>
        <v>46267</v>
      </c>
      <c r="F15" s="6">
        <f>IF(E15="",IF(WEEKDAY(B13,1)=MOD(startday+3,7)+1,B13,""),E15+1)</f>
        <v>46268</v>
      </c>
      <c r="G15" s="6">
        <f>IF(F15="",IF(WEEKDAY(B13,1)=MOD(startday+4,7)+1,B13,""),F15+1)</f>
        <v>46269</v>
      </c>
      <c r="H15" s="5">
        <f>IF(G15="",IF(WEEKDAY(B13,1)=MOD(startday+5,7)+1,B13,""),G15+1)</f>
        <v>46270</v>
      </c>
      <c r="I15" s="4"/>
      <c r="J15" s="7">
        <v>15</v>
      </c>
      <c r="K15" s="4" t="s">
        <v>35</v>
      </c>
      <c r="L15" s="4"/>
      <c r="M15" s="5" t="str">
        <f>IF(WEEKDAY(M13,1)=startday,M13,"")</f>
        <v/>
      </c>
      <c r="N15" s="41">
        <f>IF(M15="",IF(WEEKDAY(M13,1)=MOD(startday,7)+1,M13,""),M15+1)</f>
        <v>46419</v>
      </c>
      <c r="O15" s="41">
        <f>IF(N15="",IF(WEEKDAY(M13,1)=MOD(startday+1,7)+1,M13,""),N15+1)</f>
        <v>46420</v>
      </c>
      <c r="P15" s="41">
        <f>IF(O15="",IF(WEEKDAY(M13,1)=MOD(startday+2,7)+1,M13,""),O15+1)</f>
        <v>46421</v>
      </c>
      <c r="Q15" s="41">
        <f>IF(P15="",IF(WEEKDAY(M13,1)=MOD(startday+3,7)+1,M13,""),P15+1)</f>
        <v>46422</v>
      </c>
      <c r="R15" s="41">
        <f>IF(Q15="",IF(WEEKDAY(M13,1)=MOD(startday+4,7)+1,M13,""),Q15+1)</f>
        <v>46423</v>
      </c>
      <c r="S15" s="5">
        <f>IF(R15="",IF(WEEKDAY(M13,1)=MOD(startday+5,7)+1,M13,""),R15+1)</f>
        <v>46424</v>
      </c>
      <c r="T15" s="4"/>
      <c r="U15" s="37">
        <v>8</v>
      </c>
      <c r="V15" s="1" t="s">
        <v>67</v>
      </c>
      <c r="Y15" s="11"/>
    </row>
    <row r="16" spans="2:25" s="1" customFormat="1" ht="11.25" x14ac:dyDescent="0.2">
      <c r="B16" s="5">
        <f>IF(H15="","",IF(MONTH(H15+1)&lt;&gt;MONTH(H15),"",H15+1))</f>
        <v>46271</v>
      </c>
      <c r="C16" s="35">
        <f>IF(B16="","",IF(MONTH(B16+1)&lt;&gt;MONTH(B16),"",B16+1))</f>
        <v>46272</v>
      </c>
      <c r="D16" s="6">
        <f t="shared" ref="D16:D19" si="10">IF(C16="","",IF(MONTH(C16+1)&lt;&gt;MONTH(C16),"",C16+1))</f>
        <v>46273</v>
      </c>
      <c r="E16" s="6">
        <f>IF(D16="","",IF(MONTH(D16+1)&lt;&gt;MONTH(D16),"",D16+1))</f>
        <v>46274</v>
      </c>
      <c r="F16" s="6">
        <f t="shared" ref="F16:F19" si="11">IF(E16="","",IF(MONTH(E16+1)&lt;&gt;MONTH(E16),"",E16+1))</f>
        <v>46275</v>
      </c>
      <c r="G16" s="6">
        <f t="shared" ref="G16:G19" si="12">IF(F16="","",IF(MONTH(F16+1)&lt;&gt;MONTH(F16),"",F16+1))</f>
        <v>46276</v>
      </c>
      <c r="H16" s="5">
        <f t="shared" ref="H16:H19" si="13">IF(G16="","",IF(MONTH(G16+1)&lt;&gt;MONTH(G16),"",G16+1))</f>
        <v>46277</v>
      </c>
      <c r="I16" s="4"/>
      <c r="J16" s="37">
        <v>18</v>
      </c>
      <c r="K16" s="4" t="s">
        <v>34</v>
      </c>
      <c r="L16" s="4"/>
      <c r="M16" s="5">
        <f>IF(S15="","",IF(MONTH(S15+1)&lt;&gt;MONTH(S15),"",S15+1))</f>
        <v>46425</v>
      </c>
      <c r="N16" s="6">
        <f>IF(M16="","",IF(MONTH(M16+1)&lt;&gt;MONTH(M16),"",M16+1))</f>
        <v>46426</v>
      </c>
      <c r="O16" s="6">
        <f t="shared" ref="O16:O19" si="14">IF(N16="","",IF(MONTH(N16+1)&lt;&gt;MONTH(N16),"",N16+1))</f>
        <v>46427</v>
      </c>
      <c r="P16" s="6">
        <f>IF(O16="","",IF(MONTH(O16+1)&lt;&gt;MONTH(O16),"",O16+1))</f>
        <v>46428</v>
      </c>
      <c r="Q16" s="6">
        <f t="shared" ref="Q16:Q19" si="15">IF(P16="","",IF(MONTH(P16+1)&lt;&gt;MONTH(P16),"",P16+1))</f>
        <v>46429</v>
      </c>
      <c r="R16" s="6">
        <f t="shared" ref="R16:R19" si="16">IF(Q16="","",IF(MONTH(Q16+1)&lt;&gt;MONTH(Q16),"",Q16+1))</f>
        <v>46430</v>
      </c>
      <c r="S16" s="5">
        <f t="shared" ref="S16:S19" si="17">IF(R16="","",IF(MONTH(R16+1)&lt;&gt;MONTH(R16),"",R16+1))</f>
        <v>46431</v>
      </c>
      <c r="T16" s="4"/>
      <c r="U16" s="34">
        <v>12</v>
      </c>
      <c r="V16" s="1" t="s">
        <v>63</v>
      </c>
      <c r="Y16" s="71" t="s">
        <v>14</v>
      </c>
    </row>
    <row r="17" spans="2:29" s="1" customFormat="1" ht="11.25" customHeight="1" x14ac:dyDescent="0.2">
      <c r="B17" s="5">
        <f t="shared" ref="B17:B19" si="18">IF(H16="","",IF(MONTH(H16+1)&lt;&gt;MONTH(H16),"",H16+1))</f>
        <v>46278</v>
      </c>
      <c r="C17" s="6">
        <f t="shared" ref="C17:C19" si="19">IF(B17="","",IF(MONTH(B17+1)&lt;&gt;MONTH(B17),"",B17+1))</f>
        <v>46279</v>
      </c>
      <c r="D17" s="6">
        <f t="shared" si="10"/>
        <v>46280</v>
      </c>
      <c r="E17" s="6">
        <f t="shared" ref="E17:E19" si="20">IF(D17="","",IF(MONTH(D17+1)&lt;&gt;MONTH(D17),"",D17+1))</f>
        <v>46281</v>
      </c>
      <c r="F17" s="6">
        <f t="shared" si="11"/>
        <v>46282</v>
      </c>
      <c r="G17" s="6">
        <f t="shared" si="12"/>
        <v>46283</v>
      </c>
      <c r="H17" s="5">
        <f t="shared" si="13"/>
        <v>46284</v>
      </c>
      <c r="I17" s="4"/>
      <c r="J17" s="37">
        <v>21</v>
      </c>
      <c r="K17" s="4" t="s">
        <v>32</v>
      </c>
      <c r="L17" s="4"/>
      <c r="M17" s="5">
        <f t="shared" ref="M17:M19" si="21">IF(S16="","",IF(MONTH(S16+1)&lt;&gt;MONTH(S16),"",S16+1))</f>
        <v>46432</v>
      </c>
      <c r="N17" s="35">
        <f t="shared" ref="N17:N19" si="22">IF(M17="","",IF(MONTH(M17+1)&lt;&gt;MONTH(M17),"",M17+1))</f>
        <v>46433</v>
      </c>
      <c r="O17" s="6">
        <f t="shared" si="14"/>
        <v>46434</v>
      </c>
      <c r="P17" s="6">
        <f t="shared" ref="P17:P19" si="23">IF(O17="","",IF(MONTH(O17+1)&lt;&gt;MONTH(O17),"",O17+1))</f>
        <v>46435</v>
      </c>
      <c r="Q17" s="6">
        <f t="shared" si="15"/>
        <v>46436</v>
      </c>
      <c r="R17" s="6">
        <f t="shared" si="16"/>
        <v>46437</v>
      </c>
      <c r="S17" s="5">
        <f t="shared" si="17"/>
        <v>46438</v>
      </c>
      <c r="T17" s="4"/>
      <c r="U17" s="37">
        <v>12</v>
      </c>
      <c r="V17" s="1" t="s">
        <v>102</v>
      </c>
      <c r="Y17" s="71"/>
    </row>
    <row r="18" spans="2:29" s="1" customFormat="1" ht="11.25" x14ac:dyDescent="0.2">
      <c r="B18" s="5">
        <f t="shared" si="18"/>
        <v>46285</v>
      </c>
      <c r="C18" s="35">
        <f t="shared" si="19"/>
        <v>46286</v>
      </c>
      <c r="D18" s="6">
        <f t="shared" si="10"/>
        <v>46287</v>
      </c>
      <c r="E18" s="6">
        <f t="shared" si="20"/>
        <v>46288</v>
      </c>
      <c r="F18" s="6">
        <f t="shared" si="11"/>
        <v>46289</v>
      </c>
      <c r="G18" s="6">
        <f t="shared" si="12"/>
        <v>46290</v>
      </c>
      <c r="H18" s="5">
        <f t="shared" si="13"/>
        <v>46291</v>
      </c>
      <c r="I18" s="4"/>
      <c r="J18" s="7"/>
      <c r="K18" s="4"/>
      <c r="L18" s="4"/>
      <c r="M18" s="5">
        <f t="shared" si="21"/>
        <v>46439</v>
      </c>
      <c r="N18" s="35">
        <f t="shared" si="22"/>
        <v>46440</v>
      </c>
      <c r="O18" s="6">
        <f t="shared" si="14"/>
        <v>46441</v>
      </c>
      <c r="P18" s="6">
        <f t="shared" si="23"/>
        <v>46442</v>
      </c>
      <c r="Q18" s="6">
        <f t="shared" si="15"/>
        <v>46443</v>
      </c>
      <c r="R18" s="6">
        <f t="shared" si="16"/>
        <v>46444</v>
      </c>
      <c r="S18" s="5">
        <f t="shared" si="17"/>
        <v>46445</v>
      </c>
      <c r="T18" s="4"/>
      <c r="U18" s="7">
        <v>15</v>
      </c>
      <c r="V18" s="4" t="s">
        <v>64</v>
      </c>
      <c r="Y18" s="71"/>
    </row>
    <row r="19" spans="2:29" s="1" customFormat="1" ht="11.25" x14ac:dyDescent="0.2">
      <c r="B19" s="5">
        <f t="shared" si="18"/>
        <v>46292</v>
      </c>
      <c r="C19" s="6">
        <f t="shared" si="19"/>
        <v>46293</v>
      </c>
      <c r="D19" s="6">
        <f t="shared" si="10"/>
        <v>46294</v>
      </c>
      <c r="E19" s="6">
        <f t="shared" si="20"/>
        <v>46295</v>
      </c>
      <c r="F19" s="6" t="str">
        <f t="shared" si="11"/>
        <v/>
      </c>
      <c r="G19" s="6" t="str">
        <f t="shared" si="12"/>
        <v/>
      </c>
      <c r="H19" s="5" t="str">
        <f t="shared" si="13"/>
        <v/>
      </c>
      <c r="I19" s="4"/>
      <c r="L19" s="4"/>
      <c r="M19" s="5">
        <f t="shared" si="21"/>
        <v>46446</v>
      </c>
      <c r="N19" s="6" t="str">
        <f t="shared" si="22"/>
        <v/>
      </c>
      <c r="O19" s="6" t="str">
        <f t="shared" si="14"/>
        <v/>
      </c>
      <c r="P19" s="6" t="str">
        <f t="shared" si="23"/>
        <v/>
      </c>
      <c r="Q19" s="6" t="str">
        <f t="shared" si="15"/>
        <v/>
      </c>
      <c r="R19" s="6" t="str">
        <f t="shared" si="16"/>
        <v/>
      </c>
      <c r="S19" s="5" t="str">
        <f t="shared" si="17"/>
        <v/>
      </c>
      <c r="T19" s="4"/>
      <c r="U19" s="43" t="s">
        <v>65</v>
      </c>
      <c r="V19" s="4" t="s">
        <v>66</v>
      </c>
      <c r="Y19" s="71"/>
    </row>
    <row r="20" spans="2:29" s="1" customFormat="1" ht="11.25" x14ac:dyDescent="0.2">
      <c r="B20" s="4"/>
      <c r="C20" s="7"/>
      <c r="D20" s="4"/>
      <c r="E20" s="4"/>
      <c r="F20" s="4"/>
      <c r="U20" s="37">
        <v>22</v>
      </c>
      <c r="V20" s="1" t="s">
        <v>36</v>
      </c>
      <c r="Y20" s="31"/>
      <c r="AC20" s="1" t="s">
        <v>81</v>
      </c>
    </row>
    <row r="21" spans="2:29" s="1" customFormat="1" ht="9" customHeight="1" x14ac:dyDescent="0.2">
      <c r="B21" s="4"/>
      <c r="C21" s="7"/>
      <c r="E21" s="4"/>
      <c r="F21" s="4"/>
      <c r="K21" s="36" t="s">
        <v>100</v>
      </c>
      <c r="V21" s="61" t="s">
        <v>103</v>
      </c>
      <c r="Y21" s="11"/>
      <c r="AC21" s="45"/>
    </row>
    <row r="22" spans="2:29" s="1" customFormat="1" ht="4.5" customHeight="1" x14ac:dyDescent="0.2">
      <c r="B22" s="4"/>
      <c r="C22" s="4"/>
      <c r="D22" s="4"/>
      <c r="E22" s="4"/>
      <c r="F22" s="4"/>
      <c r="G22" s="4"/>
      <c r="H22" s="4"/>
      <c r="I22" s="4"/>
      <c r="J22" s="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Y22" s="11"/>
    </row>
    <row r="23" spans="2:29" s="3" customFormat="1" ht="13.5" customHeight="1" x14ac:dyDescent="0.3">
      <c r="B23" s="69">
        <f>DATE(year,10,1)</f>
        <v>46296</v>
      </c>
      <c r="C23" s="70"/>
      <c r="D23" s="70"/>
      <c r="E23" s="70"/>
      <c r="F23" s="70"/>
      <c r="G23" s="70"/>
      <c r="H23" s="70"/>
      <c r="I23" s="4"/>
      <c r="J23" s="68" t="s">
        <v>2</v>
      </c>
      <c r="K23" s="68"/>
      <c r="L23" s="4"/>
      <c r="M23" s="69">
        <f>DATE(year+1,3,1)</f>
        <v>46447</v>
      </c>
      <c r="N23" s="70"/>
      <c r="O23" s="70"/>
      <c r="P23" s="70"/>
      <c r="Q23" s="70"/>
      <c r="R23" s="70"/>
      <c r="S23" s="70"/>
      <c r="T23" s="4"/>
      <c r="U23" s="68" t="s">
        <v>7</v>
      </c>
      <c r="V23" s="68"/>
      <c r="Y23" s="11"/>
    </row>
    <row r="24" spans="2:29" s="1" customFormat="1" ht="11.25" x14ac:dyDescent="0.2">
      <c r="B24" s="8" t="str">
        <f>CHOOSE(1+MOD(startday+1-2,7),"Su","M","Tu","W","Th","F","Sa")</f>
        <v>Su</v>
      </c>
      <c r="C24" s="9" t="str">
        <f>CHOOSE(1+MOD(startday+2-2,7),"Su","M","Tu","W","Th","F","Sa")</f>
        <v>M</v>
      </c>
      <c r="D24" s="9" t="str">
        <f>CHOOSE(1+MOD(startday+3-2,7),"Su","M","Tu","W","Th","F","Sa")</f>
        <v>Tu</v>
      </c>
      <c r="E24" s="9" t="str">
        <f>CHOOSE(1+MOD(startday+4-2,7),"Su","M","Tu","W","Th","F","Sa")</f>
        <v>W</v>
      </c>
      <c r="F24" s="9" t="str">
        <f>CHOOSE(1+MOD(startday+5-2,7),"Su","M","Tu","W","Th","F","Sa")</f>
        <v>Th</v>
      </c>
      <c r="G24" s="9" t="str">
        <f>CHOOSE(1+MOD(startday+6-2,7),"Su","M","Tu","W","Th","F","Sa")</f>
        <v>F</v>
      </c>
      <c r="H24" s="8" t="str">
        <f>CHOOSE(1+MOD(startday+7-2,7),"Su","M","Tu","W","Th","F","Sa")</f>
        <v>Sa</v>
      </c>
      <c r="I24" s="4"/>
      <c r="J24" s="34" t="s">
        <v>39</v>
      </c>
      <c r="K24" s="4" t="s">
        <v>40</v>
      </c>
      <c r="L24" s="4"/>
      <c r="M24" s="8" t="str">
        <f>CHOOSE(1+MOD(startday+1-2,7),"Su","M","Tu","W","Th","F","Sa")</f>
        <v>Su</v>
      </c>
      <c r="N24" s="9" t="str">
        <f>CHOOSE(1+MOD(startday+2-2,7),"Su","M","Tu","W","Th","F","Sa")</f>
        <v>M</v>
      </c>
      <c r="O24" s="9" t="str">
        <f>CHOOSE(1+MOD(startday+3-2,7),"Su","M","Tu","W","Th","F","Sa")</f>
        <v>Tu</v>
      </c>
      <c r="P24" s="9" t="str">
        <f>CHOOSE(1+MOD(startday+4-2,7),"Su","M","Tu","W","Th","F","Sa")</f>
        <v>W</v>
      </c>
      <c r="Q24" s="9" t="str">
        <f>CHOOSE(1+MOD(startday+5-2,7),"Su","M","Tu","W","Th","F","Sa")</f>
        <v>Th</v>
      </c>
      <c r="R24" s="9" t="str">
        <f>CHOOSE(1+MOD(startday+6-2,7),"Su","M","Tu","W","Th","F","Sa")</f>
        <v>F</v>
      </c>
      <c r="S24" s="8" t="str">
        <f>CHOOSE(1+MOD(startday+7-2,7),"Su","M","Tu","W","Th","F","Sa")</f>
        <v>Sa</v>
      </c>
      <c r="T24" s="4"/>
      <c r="U24" s="34">
        <v>1</v>
      </c>
      <c r="V24" s="4" t="s">
        <v>32</v>
      </c>
      <c r="Y24" s="11"/>
    </row>
    <row r="25" spans="2:29" s="1" customFormat="1" ht="11.25" x14ac:dyDescent="0.2">
      <c r="B25" s="5" t="str">
        <f>IF(WEEKDAY(B23,1)=startday,B23,"")</f>
        <v/>
      </c>
      <c r="C25" s="6" t="str">
        <f>IF(B25="",IF(WEEKDAY(B23,1)=MOD(startday,7)+1,B23,""),B25+1)</f>
        <v/>
      </c>
      <c r="D25" s="6" t="str">
        <f>IF(C25="",IF(WEEKDAY(B23,1)=MOD(startday+1,7)+1,B23,""),C25+1)</f>
        <v/>
      </c>
      <c r="E25" s="6" t="str">
        <f>IF(D25="",IF(WEEKDAY(B23,1)=MOD(startday+2,7)+1,B23,""),D25+1)</f>
        <v/>
      </c>
      <c r="F25" s="6">
        <f>IF(E25="",IF(WEEKDAY(B23,1)=MOD(startday+3,7)+1,B23,""),E25+1)</f>
        <v>46296</v>
      </c>
      <c r="G25" s="6">
        <f>IF(F25="",IF(WEEKDAY(B23,1)=MOD(startday+4,7)+1,B23,""),F25+1)</f>
        <v>46297</v>
      </c>
      <c r="H25" s="5">
        <f>IF(G25="",IF(WEEKDAY(B23,1)=MOD(startday+5,7)+1,B23,""),G25+1)</f>
        <v>46298</v>
      </c>
      <c r="I25" s="4"/>
      <c r="J25" s="37">
        <v>9</v>
      </c>
      <c r="K25" s="1" t="s">
        <v>96</v>
      </c>
      <c r="L25" s="4"/>
      <c r="M25" s="5" t="str">
        <f>IF(WEEKDAY(M23,1)=startday,M23,"")</f>
        <v/>
      </c>
      <c r="N25" s="35">
        <f>IF(M25="",IF(WEEKDAY(M23,1)=MOD(startday,7)+1,M23,""),M25+1)</f>
        <v>46447</v>
      </c>
      <c r="O25" s="6">
        <f>IF(N25="",IF(WEEKDAY(M23,1)=MOD(startday+1,7)+1,M23,""),N25+1)</f>
        <v>46448</v>
      </c>
      <c r="P25" s="6">
        <f>IF(O25="",IF(WEEKDAY(M23,1)=MOD(startday+2,7)+1,M23,""),O25+1)</f>
        <v>46449</v>
      </c>
      <c r="Q25" s="6">
        <f>IF(P25="",IF(WEEKDAY(M23,1)=MOD(startday+3,7)+1,M23,""),P25+1)</f>
        <v>46450</v>
      </c>
      <c r="R25" s="39">
        <f>IF(Q25="",IF(WEEKDAY(M23,1)=MOD(startday+4,7)+1,M23,""),Q25+1)</f>
        <v>46451</v>
      </c>
      <c r="S25" s="5">
        <f>IF(R25="",IF(WEEKDAY(M23,1)=MOD(startday+5,7)+1,M23,""),R25+1)</f>
        <v>46452</v>
      </c>
      <c r="T25" s="4"/>
      <c r="U25" s="34">
        <v>5</v>
      </c>
      <c r="V25" s="4" t="s">
        <v>69</v>
      </c>
      <c r="Y25" s="71" t="s">
        <v>10</v>
      </c>
    </row>
    <row r="26" spans="2:29" s="1" customFormat="1" ht="11.25" x14ac:dyDescent="0.2">
      <c r="B26" s="5">
        <f>IF(H25="","",IF(MONTH(H25+1)&lt;&gt;MONTH(H25),"",H25+1))</f>
        <v>46299</v>
      </c>
      <c r="C26" s="40">
        <f>IF(B26="","",IF(MONTH(B26+1)&lt;&gt;MONTH(B26),"",B26+1))</f>
        <v>46300</v>
      </c>
      <c r="D26" s="40">
        <f t="shared" ref="D26:D29" si="24">IF(C26="","",IF(MONTH(C26+1)&lt;&gt;MONTH(C26),"",C26+1))</f>
        <v>46301</v>
      </c>
      <c r="E26" s="40">
        <f>IF(D26="","",IF(MONTH(D26+1)&lt;&gt;MONTH(D26),"",D26+1))</f>
        <v>46302</v>
      </c>
      <c r="F26" s="40">
        <f t="shared" ref="F26:F29" si="25">IF(E26="","",IF(MONTH(E26+1)&lt;&gt;MONTH(E26),"",E26+1))</f>
        <v>46303</v>
      </c>
      <c r="G26" s="40">
        <f t="shared" ref="G26:G29" si="26">IF(F26="","",IF(MONTH(F26+1)&lt;&gt;MONTH(F26),"",F26+1))</f>
        <v>46304</v>
      </c>
      <c r="H26" s="5">
        <f t="shared" ref="H26:H29" si="27">IF(G26="","",IF(MONTH(G26+1)&lt;&gt;MONTH(G26),"",G26+1))</f>
        <v>46305</v>
      </c>
      <c r="I26" s="4"/>
      <c r="J26" s="7">
        <v>16</v>
      </c>
      <c r="K26" s="4" t="s">
        <v>41</v>
      </c>
      <c r="L26" s="4"/>
      <c r="M26" s="5">
        <f>IF(S25="","",IF(MONTH(S25+1)&lt;&gt;MONTH(S25),"",S25+1))</f>
        <v>46453</v>
      </c>
      <c r="N26" s="6">
        <f>IF(M26="","",IF(MONTH(M26+1)&lt;&gt;MONTH(M26),"",M26+1))</f>
        <v>46454</v>
      </c>
      <c r="O26" s="6">
        <f t="shared" ref="O26:O29" si="28">IF(N26="","",IF(MONTH(N26+1)&lt;&gt;MONTH(N26),"",N26+1))</f>
        <v>46455</v>
      </c>
      <c r="P26" s="6">
        <f>IF(O26="","",IF(MONTH(O26+1)&lt;&gt;MONTH(O26),"",O26+1))</f>
        <v>46456</v>
      </c>
      <c r="Q26" s="6">
        <f t="shared" ref="Q26:Q29" si="29">IF(P26="","",IF(MONTH(P26+1)&lt;&gt;MONTH(P26),"",P26+1))</f>
        <v>46457</v>
      </c>
      <c r="R26" s="6">
        <f t="shared" ref="R26:R29" si="30">IF(Q26="","",IF(MONTH(Q26+1)&lt;&gt;MONTH(Q26),"",Q26+1))</f>
        <v>46458</v>
      </c>
      <c r="S26" s="5">
        <f t="shared" ref="S26:S29" si="31">IF(R26="","",IF(MONTH(R26+1)&lt;&gt;MONTH(R26),"",R26+1))</f>
        <v>46459</v>
      </c>
      <c r="T26" s="4"/>
      <c r="U26" s="7">
        <v>9</v>
      </c>
      <c r="V26" s="4" t="s">
        <v>59</v>
      </c>
      <c r="Y26" s="71"/>
    </row>
    <row r="27" spans="2:29" s="1" customFormat="1" ht="11.25" x14ac:dyDescent="0.2">
      <c r="B27" s="5">
        <f t="shared" ref="B27:B29" si="32">IF(H26="","",IF(MONTH(H26+1)&lt;&gt;MONTH(H26),"",H26+1))</f>
        <v>46306</v>
      </c>
      <c r="C27" s="6">
        <f t="shared" ref="C27:C29" si="33">IF(B27="","",IF(MONTH(B27+1)&lt;&gt;MONTH(B27),"",B27+1))</f>
        <v>46307</v>
      </c>
      <c r="D27" s="6">
        <f t="shared" si="24"/>
        <v>46308</v>
      </c>
      <c r="E27" s="6">
        <f t="shared" ref="E27:E29" si="34">IF(D27="","",IF(MONTH(D27+1)&lt;&gt;MONTH(D27),"",D27+1))</f>
        <v>46309</v>
      </c>
      <c r="F27" s="6">
        <f t="shared" si="25"/>
        <v>46310</v>
      </c>
      <c r="G27" s="39">
        <f t="shared" si="26"/>
        <v>46311</v>
      </c>
      <c r="H27" s="5">
        <f t="shared" si="27"/>
        <v>46312</v>
      </c>
      <c r="I27" s="4"/>
      <c r="J27" s="37">
        <v>19</v>
      </c>
      <c r="K27" s="1" t="s">
        <v>97</v>
      </c>
      <c r="L27" s="4"/>
      <c r="M27" s="5">
        <f t="shared" ref="M27:M29" si="35">IF(S26="","",IF(MONTH(S26+1)&lt;&gt;MONTH(S26),"",S26+1))</f>
        <v>46460</v>
      </c>
      <c r="N27" s="6">
        <f t="shared" ref="N27:N29" si="36">IF(M27="","",IF(MONTH(M27+1)&lt;&gt;MONTH(M27),"",M27+1))</f>
        <v>46461</v>
      </c>
      <c r="O27" s="6">
        <f t="shared" si="28"/>
        <v>46462</v>
      </c>
      <c r="P27" s="6">
        <f t="shared" ref="P27:P29" si="37">IF(O27="","",IF(MONTH(O27+1)&lt;&gt;MONTH(O27),"",O27+1))</f>
        <v>46463</v>
      </c>
      <c r="Q27" s="6">
        <f t="shared" si="29"/>
        <v>46464</v>
      </c>
      <c r="R27" s="6">
        <f t="shared" si="30"/>
        <v>46465</v>
      </c>
      <c r="S27" s="5">
        <f t="shared" si="31"/>
        <v>46466</v>
      </c>
      <c r="T27" s="4"/>
      <c r="U27" s="38" t="s">
        <v>70</v>
      </c>
      <c r="V27" s="4" t="s">
        <v>71</v>
      </c>
      <c r="Y27" s="71"/>
    </row>
    <row r="28" spans="2:29" s="1" customFormat="1" ht="11.25" x14ac:dyDescent="0.2">
      <c r="B28" s="5">
        <f t="shared" si="32"/>
        <v>46313</v>
      </c>
      <c r="C28" s="35">
        <f t="shared" si="33"/>
        <v>46314</v>
      </c>
      <c r="D28" s="6">
        <f t="shared" si="24"/>
        <v>46315</v>
      </c>
      <c r="E28" s="6">
        <f t="shared" si="34"/>
        <v>46316</v>
      </c>
      <c r="F28" s="6">
        <f t="shared" si="25"/>
        <v>46317</v>
      </c>
      <c r="G28" s="35">
        <f t="shared" si="26"/>
        <v>46318</v>
      </c>
      <c r="H28" s="5">
        <f t="shared" si="27"/>
        <v>46319</v>
      </c>
      <c r="I28" s="4"/>
      <c r="J28" s="7">
        <v>22</v>
      </c>
      <c r="K28" s="4" t="s">
        <v>42</v>
      </c>
      <c r="L28" s="4"/>
      <c r="M28" s="5">
        <f t="shared" si="35"/>
        <v>46467</v>
      </c>
      <c r="N28" s="6">
        <f t="shared" si="36"/>
        <v>46468</v>
      </c>
      <c r="O28" s="6">
        <f t="shared" si="28"/>
        <v>46469</v>
      </c>
      <c r="P28" s="6">
        <f t="shared" si="37"/>
        <v>46470</v>
      </c>
      <c r="Q28" s="6">
        <f t="shared" si="29"/>
        <v>46471</v>
      </c>
      <c r="R28" s="35">
        <f t="shared" si="30"/>
        <v>46472</v>
      </c>
      <c r="S28" s="5">
        <f t="shared" si="31"/>
        <v>46473</v>
      </c>
      <c r="T28" s="4"/>
      <c r="U28" s="7">
        <v>20</v>
      </c>
      <c r="V28" s="4" t="s">
        <v>72</v>
      </c>
      <c r="Y28" s="71"/>
    </row>
    <row r="29" spans="2:29" s="1" customFormat="1" ht="11.25" x14ac:dyDescent="0.2">
      <c r="B29" s="5">
        <f t="shared" si="32"/>
        <v>46320</v>
      </c>
      <c r="C29" s="6">
        <f t="shared" si="33"/>
        <v>46321</v>
      </c>
      <c r="D29" s="6">
        <f t="shared" si="24"/>
        <v>46322</v>
      </c>
      <c r="E29" s="6">
        <f t="shared" si="34"/>
        <v>46323</v>
      </c>
      <c r="F29" s="6">
        <f t="shared" si="25"/>
        <v>46324</v>
      </c>
      <c r="G29" s="6">
        <f t="shared" si="26"/>
        <v>46325</v>
      </c>
      <c r="H29" s="5">
        <f t="shared" si="27"/>
        <v>46326</v>
      </c>
      <c r="I29" s="4"/>
      <c r="J29" s="7">
        <v>23</v>
      </c>
      <c r="K29" s="4" t="s">
        <v>43</v>
      </c>
      <c r="L29" s="4"/>
      <c r="M29" s="5">
        <f t="shared" si="35"/>
        <v>46474</v>
      </c>
      <c r="N29" s="35">
        <f t="shared" si="36"/>
        <v>46475</v>
      </c>
      <c r="O29" s="35">
        <f t="shared" si="28"/>
        <v>46476</v>
      </c>
      <c r="P29" s="35">
        <f t="shared" si="37"/>
        <v>46477</v>
      </c>
      <c r="Q29" s="6" t="str">
        <f t="shared" si="29"/>
        <v/>
      </c>
      <c r="R29" s="6" t="str">
        <f t="shared" si="30"/>
        <v/>
      </c>
      <c r="S29" s="5" t="str">
        <f t="shared" si="31"/>
        <v/>
      </c>
      <c r="T29" s="4"/>
      <c r="U29" s="37">
        <v>25</v>
      </c>
      <c r="V29" s="1" t="s">
        <v>73</v>
      </c>
      <c r="Y29" s="71"/>
    </row>
    <row r="30" spans="2:29" s="1" customFormat="1" ht="12.75" customHeight="1" x14ac:dyDescent="0.2">
      <c r="B30" s="4"/>
      <c r="C30" s="7"/>
      <c r="D30" s="4"/>
      <c r="E30" s="4"/>
      <c r="F30" s="4"/>
      <c r="J30" s="7">
        <v>30</v>
      </c>
      <c r="K30" s="4" t="s">
        <v>44</v>
      </c>
      <c r="U30" s="37">
        <v>26</v>
      </c>
      <c r="V30" s="1" t="s">
        <v>74</v>
      </c>
    </row>
    <row r="31" spans="2:29" s="1" customFormat="1" ht="9" customHeight="1" x14ac:dyDescent="0.2">
      <c r="B31" s="4"/>
      <c r="D31" s="36"/>
      <c r="E31" s="4"/>
      <c r="F31" s="4"/>
      <c r="K31" s="45" t="s">
        <v>37</v>
      </c>
      <c r="U31" s="37" t="s">
        <v>110</v>
      </c>
      <c r="V31" s="1" t="s">
        <v>112</v>
      </c>
    </row>
    <row r="32" spans="2:29" s="1" customFormat="1" ht="4.5" customHeight="1" x14ac:dyDescent="0.2">
      <c r="B32" s="4"/>
      <c r="C32" s="4"/>
      <c r="D32" s="4"/>
      <c r="E32" s="4"/>
      <c r="F32" s="4"/>
      <c r="G32" s="4"/>
      <c r="H32" s="4"/>
      <c r="I32" s="4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Y32" s="11"/>
    </row>
    <row r="33" spans="2:25" s="3" customFormat="1" ht="13.5" customHeight="1" x14ac:dyDescent="0.3">
      <c r="B33" s="69">
        <f>DATE(year,11,1)</f>
        <v>46327</v>
      </c>
      <c r="C33" s="70"/>
      <c r="D33" s="70"/>
      <c r="E33" s="70"/>
      <c r="F33" s="70"/>
      <c r="G33" s="70"/>
      <c r="H33" s="70"/>
      <c r="I33" s="4"/>
      <c r="J33" s="68" t="s">
        <v>3</v>
      </c>
      <c r="K33" s="68"/>
      <c r="L33" s="4"/>
      <c r="M33" s="69">
        <f>DATE(year+1,4,1)</f>
        <v>46478</v>
      </c>
      <c r="N33" s="70"/>
      <c r="O33" s="70"/>
      <c r="P33" s="70"/>
      <c r="Q33" s="70"/>
      <c r="R33" s="70"/>
      <c r="S33" s="70"/>
      <c r="T33" s="4"/>
      <c r="U33" s="68" t="s">
        <v>8</v>
      </c>
      <c r="V33" s="68"/>
      <c r="Y33" s="11"/>
    </row>
    <row r="34" spans="2:25" s="1" customFormat="1" ht="11.25" x14ac:dyDescent="0.2">
      <c r="B34" s="8" t="str">
        <f>CHOOSE(1+MOD(startday+1-2,7),"Su","M","Tu","W","Th","F","Sa")</f>
        <v>Su</v>
      </c>
      <c r="C34" s="9" t="str">
        <f>CHOOSE(1+MOD(startday+2-2,7),"Su","M","Tu","W","Th","F","Sa")</f>
        <v>M</v>
      </c>
      <c r="D34" s="9" t="str">
        <f>CHOOSE(1+MOD(startday+3-2,7),"Su","M","Tu","W","Th","F","Sa")</f>
        <v>Tu</v>
      </c>
      <c r="E34" s="9" t="str">
        <f>CHOOSE(1+MOD(startday+4-2,7),"Su","M","Tu","W","Th","F","Sa")</f>
        <v>W</v>
      </c>
      <c r="F34" s="9" t="str">
        <f>CHOOSE(1+MOD(startday+5-2,7),"Su","M","Tu","W","Th","F","Sa")</f>
        <v>Th</v>
      </c>
      <c r="G34" s="9" t="str">
        <f>CHOOSE(1+MOD(startday+6-2,7),"Su","M","Tu","W","Th","F","Sa")</f>
        <v>F</v>
      </c>
      <c r="H34" s="8" t="str">
        <f>CHOOSE(1+MOD(startday+7-2,7),"Su","M","Tu","W","Th","F","Sa")</f>
        <v>Sa</v>
      </c>
      <c r="I34" s="4"/>
      <c r="J34" s="34">
        <v>4</v>
      </c>
      <c r="K34" s="4" t="s">
        <v>28</v>
      </c>
      <c r="L34" s="4"/>
      <c r="M34" s="8" t="str">
        <f>CHOOSE(1+MOD(startday+1-2,7),"Su","M","Tu","W","Th","F","Sa")</f>
        <v>Su</v>
      </c>
      <c r="N34" s="9" t="str">
        <f>CHOOSE(1+MOD(startday+2-2,7),"Su","M","Tu","W","Th","F","Sa")</f>
        <v>M</v>
      </c>
      <c r="O34" s="9" t="str">
        <f>CHOOSE(1+MOD(startday+3-2,7),"Su","M","Tu","W","Th","F","Sa")</f>
        <v>Tu</v>
      </c>
      <c r="P34" s="9" t="str">
        <f>CHOOSE(1+MOD(startday+4-2,7),"Su","M","Tu","W","Th","F","Sa")</f>
        <v>W</v>
      </c>
      <c r="Q34" s="9" t="str">
        <f>CHOOSE(1+MOD(startday+5-2,7),"Su","M","Tu","W","Th","F","Sa")</f>
        <v>Th</v>
      </c>
      <c r="R34" s="9" t="str">
        <f>CHOOSE(1+MOD(startday+6-2,7),"Su","M","Tu","W","Th","F","Sa")</f>
        <v>F</v>
      </c>
      <c r="S34" s="8" t="str">
        <f>CHOOSE(1+MOD(startday+7-2,7),"Su","M","Tu","W","Th","F","Sa")</f>
        <v>Sa</v>
      </c>
      <c r="T34" s="4"/>
      <c r="U34" s="62">
        <v>46024</v>
      </c>
      <c r="V34" s="1" t="s">
        <v>111</v>
      </c>
      <c r="Y34" s="11"/>
    </row>
    <row r="35" spans="2:25" s="1" customFormat="1" ht="11.25" x14ac:dyDescent="0.2">
      <c r="B35" s="5">
        <f>IF(WEEKDAY(B33,1)=startday,B33,"")</f>
        <v>46327</v>
      </c>
      <c r="C35" s="6">
        <f>IF(B35="",IF(WEEKDAY(B33,1)=MOD(startday,7)+1,B33,""),B35+1)</f>
        <v>46328</v>
      </c>
      <c r="D35" s="6">
        <f>IF(C35="",IF(WEEKDAY(B33,1)=MOD(startday+1,7)+1,B33,""),C35+1)</f>
        <v>46329</v>
      </c>
      <c r="E35" s="6">
        <f>IF(D35="",IF(WEEKDAY(B33,1)=MOD(startday+2,7)+1,B33,""),D35+1)</f>
        <v>46330</v>
      </c>
      <c r="F35" s="6">
        <f>IF(E35="",IF(WEEKDAY(B33,1)=MOD(startday+3,7)+1,B33,""),E35+1)</f>
        <v>46331</v>
      </c>
      <c r="G35" s="6">
        <f>IF(F35="",IF(WEEKDAY(B33,1)=MOD(startday+4,7)+1,B33,""),F35+1)</f>
        <v>46332</v>
      </c>
      <c r="H35" s="5">
        <f>IF(G35="",IF(WEEKDAY(B33,1)=MOD(startday+5,7)+1,B33,""),G35+1)</f>
        <v>46333</v>
      </c>
      <c r="I35" s="4"/>
      <c r="J35" s="34">
        <v>13</v>
      </c>
      <c r="K35" s="4" t="s">
        <v>45</v>
      </c>
      <c r="L35" s="4"/>
      <c r="M35" s="5" t="str">
        <f>IF(WEEKDAY(M33,1)=startday,M33,"")</f>
        <v/>
      </c>
      <c r="N35" s="6" t="str">
        <f>IF(M35="",IF(WEEKDAY(M33,1)=MOD(startday,7)+1,M33,""),M35+1)</f>
        <v/>
      </c>
      <c r="O35" s="6" t="str">
        <f>IF(N35="",IF(WEEKDAY(M33,1)=MOD(startday+1,7)+1,M33,""),N35+1)</f>
        <v/>
      </c>
      <c r="P35" s="6" t="str">
        <f>IF(O35="",IF(WEEKDAY(M33,1)=MOD(startday+2,7)+1,M33,""),O35+1)</f>
        <v/>
      </c>
      <c r="Q35" s="35">
        <f>IF(P35="",IF(WEEKDAY(M33,1)=MOD(startday+3,7)+1,M33,""),P35+1)</f>
        <v>46478</v>
      </c>
      <c r="R35" s="35">
        <f>IF(Q35="",IF(WEEKDAY(M33,1)=MOD(startday+4,7)+1,M33,""),Q35+1)</f>
        <v>46479</v>
      </c>
      <c r="S35" s="5">
        <f>IF(R35="",IF(WEEKDAY(M33,1)=MOD(startday+5,7)+1,M33,""),R35+1)</f>
        <v>46480</v>
      </c>
      <c r="T35" s="4"/>
      <c r="U35" s="34">
        <v>9</v>
      </c>
      <c r="V35" s="4" t="s">
        <v>75</v>
      </c>
      <c r="Y35" s="71" t="s">
        <v>11</v>
      </c>
    </row>
    <row r="36" spans="2:25" s="1" customFormat="1" ht="11.25" x14ac:dyDescent="0.2">
      <c r="B36" s="5">
        <f>IF(H35="","",IF(MONTH(H35+1)&lt;&gt;MONTH(H35),"",H35+1))</f>
        <v>46334</v>
      </c>
      <c r="C36" s="6">
        <f>IF(B36="","",IF(MONTH(B36+1)&lt;&gt;MONTH(B36),"",B36+1))</f>
        <v>46335</v>
      </c>
      <c r="D36" s="6">
        <f t="shared" ref="D36:D40" si="38">IF(C36="","",IF(MONTH(C36+1)&lt;&gt;MONTH(C36),"",C36+1))</f>
        <v>46336</v>
      </c>
      <c r="E36" s="6">
        <f>IF(D36="","",IF(MONTH(D36+1)&lt;&gt;MONTH(D36),"",D36+1))</f>
        <v>46337</v>
      </c>
      <c r="F36" s="6">
        <f t="shared" ref="F36:F40" si="39">IF(E36="","",IF(MONTH(E36+1)&lt;&gt;MONTH(E36),"",E36+1))</f>
        <v>46338</v>
      </c>
      <c r="G36" s="32">
        <f t="shared" ref="G36:G40" si="40">IF(F36="","",IF(MONTH(F36+1)&lt;&gt;MONTH(F36),"",F36+1))</f>
        <v>46339</v>
      </c>
      <c r="H36" s="5">
        <f t="shared" ref="H36:H40" si="41">IF(G36="","",IF(MONTH(G36+1)&lt;&gt;MONTH(G36),"",G36+1))</f>
        <v>46340</v>
      </c>
      <c r="I36" s="4"/>
      <c r="J36" s="34"/>
      <c r="K36" s="4" t="s">
        <v>46</v>
      </c>
      <c r="L36" s="4"/>
      <c r="M36" s="5">
        <f>IF(S35="","",IF(MONTH(S35+1)&lt;&gt;MONTH(S35),"",S35+1))</f>
        <v>46481</v>
      </c>
      <c r="N36" s="6">
        <f>IF(M36="","",IF(MONTH(M36+1)&lt;&gt;MONTH(M36),"",M36+1))</f>
        <v>46482</v>
      </c>
      <c r="O36" s="6">
        <f t="shared" ref="O36:O40" si="42">IF(N36="","",IF(MONTH(N36+1)&lt;&gt;MONTH(N36),"",N36+1))</f>
        <v>46483</v>
      </c>
      <c r="P36" s="6">
        <f>IF(O36="","",IF(MONTH(O36+1)&lt;&gt;MONTH(O36),"",O36+1))</f>
        <v>46484</v>
      </c>
      <c r="Q36" s="6">
        <f t="shared" ref="Q36:Q40" si="43">IF(P36="","",IF(MONTH(P36+1)&lt;&gt;MONTH(P36),"",P36+1))</f>
        <v>46485</v>
      </c>
      <c r="R36" s="6">
        <f t="shared" ref="R36:R40" si="44">IF(Q36="","",IF(MONTH(Q36+1)&lt;&gt;MONTH(Q36),"",Q36+1))</f>
        <v>46486</v>
      </c>
      <c r="S36" s="5">
        <f t="shared" ref="S36:S40" si="45">IF(R36="","",IF(MONTH(R36+1)&lt;&gt;MONTH(R36),"",R36+1))</f>
        <v>46487</v>
      </c>
      <c r="T36" s="4"/>
      <c r="U36" s="7">
        <v>23</v>
      </c>
      <c r="V36" s="4" t="s">
        <v>36</v>
      </c>
      <c r="Y36" s="71"/>
    </row>
    <row r="37" spans="2:25" s="1" customFormat="1" ht="11.25" x14ac:dyDescent="0.2">
      <c r="B37" s="5">
        <f t="shared" ref="B37:B40" si="46">IF(H36="","",IF(MONTH(H36+1)&lt;&gt;MONTH(H36),"",H36+1))</f>
        <v>46341</v>
      </c>
      <c r="C37" s="35">
        <f t="shared" ref="C37:C40" si="47">IF(B37="","",IF(MONTH(B37+1)&lt;&gt;MONTH(B37),"",B37+1))</f>
        <v>46342</v>
      </c>
      <c r="D37" s="6">
        <f t="shared" si="38"/>
        <v>46343</v>
      </c>
      <c r="E37" s="6">
        <f t="shared" ref="E37:E40" si="48">IF(D37="","",IF(MONTH(D37+1)&lt;&gt;MONTH(D37),"",D37+1))</f>
        <v>46344</v>
      </c>
      <c r="F37" s="6">
        <f t="shared" si="39"/>
        <v>46345</v>
      </c>
      <c r="G37" s="6">
        <f t="shared" si="40"/>
        <v>46346</v>
      </c>
      <c r="H37" s="5">
        <f t="shared" si="41"/>
        <v>46347</v>
      </c>
      <c r="I37" s="4"/>
      <c r="J37" s="37">
        <v>16</v>
      </c>
      <c r="K37" s="1" t="s">
        <v>36</v>
      </c>
      <c r="L37" s="4"/>
      <c r="M37" s="5">
        <f t="shared" ref="M37:M40" si="49">IF(S36="","",IF(MONTH(S36+1)&lt;&gt;MONTH(S36),"",S36+1))</f>
        <v>46488</v>
      </c>
      <c r="N37" s="6">
        <f t="shared" ref="N37:N40" si="50">IF(M37="","",IF(MONTH(M37+1)&lt;&gt;MONTH(M37),"",M37+1))</f>
        <v>46489</v>
      </c>
      <c r="O37" s="6">
        <f t="shared" si="42"/>
        <v>46490</v>
      </c>
      <c r="P37" s="6">
        <f t="shared" ref="P37:P40" si="51">IF(O37="","",IF(MONTH(O37+1)&lt;&gt;MONTH(O37),"",O37+1))</f>
        <v>46491</v>
      </c>
      <c r="Q37" s="6">
        <f t="shared" si="43"/>
        <v>46492</v>
      </c>
      <c r="R37" s="6">
        <f t="shared" si="44"/>
        <v>46493</v>
      </c>
      <c r="S37" s="5">
        <f t="shared" si="45"/>
        <v>46494</v>
      </c>
      <c r="T37" s="4"/>
      <c r="U37" s="7"/>
      <c r="Y37" s="71"/>
    </row>
    <row r="38" spans="2:25" s="1" customFormat="1" ht="11.25" x14ac:dyDescent="0.2">
      <c r="B38" s="5">
        <f t="shared" si="46"/>
        <v>46348</v>
      </c>
      <c r="C38" s="35">
        <f t="shared" si="47"/>
        <v>46349</v>
      </c>
      <c r="D38" s="35">
        <f t="shared" si="38"/>
        <v>46350</v>
      </c>
      <c r="E38" s="35">
        <f t="shared" si="48"/>
        <v>46351</v>
      </c>
      <c r="F38" s="35">
        <f t="shared" si="39"/>
        <v>46352</v>
      </c>
      <c r="G38" s="35">
        <f t="shared" si="40"/>
        <v>46353</v>
      </c>
      <c r="H38" s="5">
        <f t="shared" si="41"/>
        <v>46354</v>
      </c>
      <c r="I38" s="4"/>
      <c r="J38" s="38" t="s">
        <v>47</v>
      </c>
      <c r="K38" s="4" t="s">
        <v>48</v>
      </c>
      <c r="L38" s="4"/>
      <c r="M38" s="5">
        <f t="shared" si="49"/>
        <v>46495</v>
      </c>
      <c r="N38" s="6">
        <f t="shared" si="50"/>
        <v>46496</v>
      </c>
      <c r="O38" s="6">
        <f t="shared" si="42"/>
        <v>46497</v>
      </c>
      <c r="P38" s="6">
        <f t="shared" si="51"/>
        <v>46498</v>
      </c>
      <c r="Q38" s="6">
        <f t="shared" si="43"/>
        <v>46499</v>
      </c>
      <c r="R38" s="35">
        <f t="shared" si="44"/>
        <v>46500</v>
      </c>
      <c r="S38" s="5">
        <f t="shared" si="45"/>
        <v>46501</v>
      </c>
      <c r="T38" s="4"/>
      <c r="U38" s="7"/>
      <c r="V38" s="4"/>
      <c r="Y38" s="71"/>
    </row>
    <row r="39" spans="2:25" s="1" customFormat="1" ht="11.25" x14ac:dyDescent="0.2">
      <c r="B39" s="5">
        <f t="shared" si="46"/>
        <v>46355</v>
      </c>
      <c r="C39" s="6">
        <f t="shared" si="47"/>
        <v>46356</v>
      </c>
      <c r="D39" s="6" t="str">
        <f t="shared" si="38"/>
        <v/>
      </c>
      <c r="E39" s="6" t="str">
        <f t="shared" si="48"/>
        <v/>
      </c>
      <c r="F39" s="6" t="str">
        <f t="shared" si="39"/>
        <v/>
      </c>
      <c r="G39" s="6" t="str">
        <f t="shared" si="40"/>
        <v/>
      </c>
      <c r="H39" s="5" t="str">
        <f t="shared" si="41"/>
        <v/>
      </c>
      <c r="I39" s="4"/>
      <c r="J39" s="44" t="s">
        <v>98</v>
      </c>
      <c r="K39" s="4" t="s">
        <v>99</v>
      </c>
      <c r="L39" s="4"/>
      <c r="M39" s="5">
        <f t="shared" si="49"/>
        <v>46502</v>
      </c>
      <c r="N39" s="6">
        <f t="shared" si="50"/>
        <v>46503</v>
      </c>
      <c r="O39" s="6">
        <f t="shared" si="42"/>
        <v>46504</v>
      </c>
      <c r="P39" s="6">
        <f t="shared" si="51"/>
        <v>46505</v>
      </c>
      <c r="Q39" s="6">
        <f t="shared" si="43"/>
        <v>46506</v>
      </c>
      <c r="R39" s="6">
        <f t="shared" si="44"/>
        <v>46507</v>
      </c>
      <c r="S39" s="5" t="str">
        <f t="shared" si="45"/>
        <v/>
      </c>
      <c r="T39" s="4"/>
      <c r="U39" s="7"/>
      <c r="V39" s="36" t="s">
        <v>100</v>
      </c>
      <c r="Y39" s="71"/>
    </row>
    <row r="40" spans="2:25" s="1" customFormat="1" ht="9" customHeight="1" x14ac:dyDescent="0.2">
      <c r="B40" s="5" t="str">
        <f t="shared" si="46"/>
        <v/>
      </c>
      <c r="C40" s="6" t="str">
        <f t="shared" si="47"/>
        <v/>
      </c>
      <c r="D40" s="6" t="str">
        <f t="shared" si="38"/>
        <v/>
      </c>
      <c r="E40" s="6" t="str">
        <f t="shared" si="48"/>
        <v/>
      </c>
      <c r="F40" s="6" t="str">
        <f t="shared" si="39"/>
        <v/>
      </c>
      <c r="G40" s="6" t="str">
        <f t="shared" si="40"/>
        <v/>
      </c>
      <c r="H40" s="5" t="str">
        <f t="shared" si="41"/>
        <v/>
      </c>
      <c r="I40" s="4"/>
      <c r="J40" s="38" t="s">
        <v>49</v>
      </c>
      <c r="K40" s="7" t="s">
        <v>101</v>
      </c>
      <c r="L40" s="4"/>
      <c r="M40" s="5" t="str">
        <f t="shared" si="49"/>
        <v/>
      </c>
      <c r="N40" s="6" t="str">
        <f t="shared" si="50"/>
        <v/>
      </c>
      <c r="O40" s="6" t="str">
        <f t="shared" si="42"/>
        <v/>
      </c>
      <c r="P40" s="6" t="str">
        <f t="shared" si="51"/>
        <v/>
      </c>
      <c r="Q40" s="6" t="str">
        <f t="shared" si="43"/>
        <v/>
      </c>
      <c r="R40" s="6" t="str">
        <f t="shared" si="44"/>
        <v/>
      </c>
      <c r="S40" s="5" t="str">
        <f t="shared" si="45"/>
        <v/>
      </c>
      <c r="T40" s="4"/>
      <c r="U40" s="7"/>
      <c r="V40" s="4"/>
      <c r="Y40" s="11"/>
    </row>
    <row r="41" spans="2:25" s="1" customFormat="1" ht="4.5" customHeight="1" x14ac:dyDescent="0.2">
      <c r="B41" s="4"/>
      <c r="C41" s="4"/>
      <c r="D41" s="4"/>
      <c r="E41" s="4"/>
      <c r="F41" s="4"/>
      <c r="G41" s="4"/>
      <c r="H41" s="4"/>
      <c r="I41" s="4"/>
      <c r="J41" s="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Y41" s="11"/>
    </row>
    <row r="42" spans="2:25" s="3" customFormat="1" ht="13.5" x14ac:dyDescent="0.3">
      <c r="B42" s="69">
        <f>DATE(year,12,1)</f>
        <v>46357</v>
      </c>
      <c r="C42" s="70"/>
      <c r="D42" s="70"/>
      <c r="E42" s="70"/>
      <c r="F42" s="70"/>
      <c r="G42" s="70"/>
      <c r="H42" s="70"/>
      <c r="I42" s="4"/>
      <c r="J42" s="68" t="s">
        <v>4</v>
      </c>
      <c r="K42" s="68"/>
      <c r="L42" s="4"/>
      <c r="M42" s="69">
        <f>DATE(year+1,5,1)</f>
        <v>46508</v>
      </c>
      <c r="N42" s="70"/>
      <c r="O42" s="70"/>
      <c r="P42" s="70"/>
      <c r="Q42" s="70"/>
      <c r="R42" s="70"/>
      <c r="S42" s="70"/>
      <c r="T42" s="4"/>
      <c r="U42" s="68" t="s">
        <v>9</v>
      </c>
      <c r="V42" s="68"/>
      <c r="Y42" s="71" t="s">
        <v>12</v>
      </c>
    </row>
    <row r="43" spans="2:25" s="1" customFormat="1" ht="11.25" x14ac:dyDescent="0.2">
      <c r="B43" s="8" t="str">
        <f>CHOOSE(1+MOD(startday+1-2,7),"Su","M","Tu","W","Th","F","Sa")</f>
        <v>Su</v>
      </c>
      <c r="C43" s="9" t="str">
        <f>CHOOSE(1+MOD(startday+2-2,7),"Su","M","Tu","W","Th","F","Sa")</f>
        <v>M</v>
      </c>
      <c r="D43" s="9" t="str">
        <f>CHOOSE(1+MOD(startday+3-2,7),"Su","M","Tu","W","Th","F","Sa")</f>
        <v>Tu</v>
      </c>
      <c r="E43" s="9" t="str">
        <f>CHOOSE(1+MOD(startday+4-2,7),"Su","M","Tu","W","Th","F","Sa")</f>
        <v>W</v>
      </c>
      <c r="F43" s="9" t="str">
        <f>CHOOSE(1+MOD(startday+5-2,7),"Su","M","Tu","W","Th","F","Sa")</f>
        <v>Th</v>
      </c>
      <c r="G43" s="9" t="str">
        <f>CHOOSE(1+MOD(startday+6-2,7),"Su","M","Tu","W","Th","F","Sa")</f>
        <v>F</v>
      </c>
      <c r="H43" s="8" t="str">
        <f>CHOOSE(1+MOD(startday+7-2,7),"Su","M","Tu","W","Th","F","Sa")</f>
        <v>Sa</v>
      </c>
      <c r="I43" s="4"/>
      <c r="J43" s="34">
        <v>4</v>
      </c>
      <c r="K43" s="4" t="s">
        <v>50</v>
      </c>
      <c r="L43" s="4"/>
      <c r="M43" s="8" t="str">
        <f>CHOOSE(1+MOD(startday+1-2,7),"Su","M","Tu","W","Th","F","Sa")</f>
        <v>Su</v>
      </c>
      <c r="N43" s="9" t="str">
        <f>CHOOSE(1+MOD(startday+2-2,7),"Su","M","Tu","W","Th","F","Sa")</f>
        <v>M</v>
      </c>
      <c r="O43" s="9" t="str">
        <f>CHOOSE(1+MOD(startday+3-2,7),"Su","M","Tu","W","Th","F","Sa")</f>
        <v>Tu</v>
      </c>
      <c r="P43" s="9" t="str">
        <f>CHOOSE(1+MOD(startday+4-2,7),"Su","M","Tu","W","Th","F","Sa")</f>
        <v>W</v>
      </c>
      <c r="Q43" s="9" t="str">
        <f>CHOOSE(1+MOD(startday+5-2,7),"Su","M","Tu","W","Th","F","Sa")</f>
        <v>Th</v>
      </c>
      <c r="R43" s="9" t="str">
        <f>CHOOSE(1+MOD(startday+6-2,7),"Su","M","Tu","W","Th","F","Sa")</f>
        <v>F</v>
      </c>
      <c r="S43" s="8" t="str">
        <f>CHOOSE(1+MOD(startday+7-2,7),"Su","M","Tu","W","Th","F","Sa")</f>
        <v>Sa</v>
      </c>
      <c r="T43" s="4"/>
      <c r="U43" s="34">
        <v>4</v>
      </c>
      <c r="V43" s="4" t="s">
        <v>76</v>
      </c>
      <c r="Y43" s="71"/>
    </row>
    <row r="44" spans="2:25" s="1" customFormat="1" ht="11.25" x14ac:dyDescent="0.2">
      <c r="B44" s="5" t="str">
        <f>IF(WEEKDAY(B42,1)=startday,B42,"")</f>
        <v/>
      </c>
      <c r="C44" s="6" t="str">
        <f>IF(B44="",IF(WEEKDAY(B42,1)=MOD(startday,7)+1,B42,""),B44+1)</f>
        <v/>
      </c>
      <c r="D44" s="6">
        <f>IF(C44="",IF(WEEKDAY(B42,1)=MOD(startday+1,7)+1,B42,""),C44+1)</f>
        <v>46357</v>
      </c>
      <c r="E44" s="6">
        <f>IF(D44="",IF(WEEKDAY(B42,1)=MOD(startday+2,7)+1,B42,""),D44+1)</f>
        <v>46358</v>
      </c>
      <c r="F44" s="6">
        <f>IF(E44="",IF(WEEKDAY(B42,1)=MOD(startday+3,7)+1,B42,""),E44+1)</f>
        <v>46359</v>
      </c>
      <c r="G44" s="6">
        <f>IF(F44="",IF(WEEKDAY(B42,1)=MOD(startday+4,7)+1,B42,""),F44+1)</f>
        <v>46360</v>
      </c>
      <c r="H44" s="5">
        <f>IF(G44="",IF(WEEKDAY(B42,1)=MOD(startday+5,7)+1,B42,""),G44+1)</f>
        <v>46361</v>
      </c>
      <c r="I44" s="4"/>
      <c r="J44" s="34">
        <v>11</v>
      </c>
      <c r="K44" s="4" t="s">
        <v>28</v>
      </c>
      <c r="L44" s="4"/>
      <c r="M44" s="5" t="str">
        <f>IF(WEEKDAY(M42,1)=startday,M42,"")</f>
        <v/>
      </c>
      <c r="N44" s="6" t="str">
        <f>IF(M44="",IF(WEEKDAY(M42,1)=MOD(startday,7)+1,M42,""),M44+1)</f>
        <v/>
      </c>
      <c r="O44" s="6" t="str">
        <f>IF(N44="",IF(WEEKDAY(M42,1)=MOD(startday+1,7)+1,M42,""),N44+1)</f>
        <v/>
      </c>
      <c r="P44" s="6" t="str">
        <f>IF(O44="",IF(WEEKDAY(M42,1)=MOD(startday+2,7)+1,M42,""),O44+1)</f>
        <v/>
      </c>
      <c r="Q44" s="6" t="str">
        <f>IF(P44="",IF(WEEKDAY(M42,1)=MOD(startday+3,7)+1,M42,""),P44+1)</f>
        <v/>
      </c>
      <c r="R44" s="6" t="str">
        <f>IF(Q44="",IF(WEEKDAY(M42,1)=MOD(startday+4,7)+1,M42,""),Q44+1)</f>
        <v/>
      </c>
      <c r="S44" s="5">
        <f>IF(R44="",IF(WEEKDAY(M42,1)=MOD(startday+5,7)+1,M42,""),R44+1)</f>
        <v>46508</v>
      </c>
      <c r="T44" s="4"/>
      <c r="U44" s="34">
        <v>5</v>
      </c>
      <c r="V44" s="4" t="s">
        <v>77</v>
      </c>
      <c r="Y44" s="71"/>
    </row>
    <row r="45" spans="2:25" s="1" customFormat="1" ht="11.25" x14ac:dyDescent="0.2">
      <c r="B45" s="5">
        <f>IF(H44="","",IF(MONTH(H44+1)&lt;&gt;MONTH(H44),"",H44+1))</f>
        <v>46362</v>
      </c>
      <c r="C45" s="6">
        <f>IF(B45="","",IF(MONTH(B45+1)&lt;&gt;MONTH(B45),"",B45+1))</f>
        <v>46363</v>
      </c>
      <c r="D45" s="6">
        <f t="shared" ref="D45:D49" si="52">IF(C45="","",IF(MONTH(C45+1)&lt;&gt;MONTH(C45),"",C45+1))</f>
        <v>46364</v>
      </c>
      <c r="E45" s="6">
        <f>IF(D45="","",IF(MONTH(D45+1)&lt;&gt;MONTH(D45),"",D45+1))</f>
        <v>46365</v>
      </c>
      <c r="F45" s="6">
        <f t="shared" ref="F45:F49" si="53">IF(E45="","",IF(MONTH(E45+1)&lt;&gt;MONTH(E45),"",E45+1))</f>
        <v>46366</v>
      </c>
      <c r="G45" s="6">
        <f t="shared" ref="G45:G49" si="54">IF(F45="","",IF(MONTH(F45+1)&lt;&gt;MONTH(F45),"",F45+1))</f>
        <v>46367</v>
      </c>
      <c r="H45" s="5">
        <f t="shared" ref="H45:H49" si="55">IF(G45="","",IF(MONTH(G45+1)&lt;&gt;MONTH(G45),"",G45+1))</f>
        <v>46368</v>
      </c>
      <c r="I45" s="4"/>
      <c r="J45" s="34">
        <v>18</v>
      </c>
      <c r="K45" s="4" t="s">
        <v>51</v>
      </c>
      <c r="L45" s="4"/>
      <c r="M45" s="5">
        <f>IF(S44="","",IF(MONTH(S44+1)&lt;&gt;MONTH(S44),"",S44+1))</f>
        <v>46509</v>
      </c>
      <c r="N45" s="6">
        <f>IF(M45="","",IF(MONTH(M45+1)&lt;&gt;MONTH(M45),"",M45+1))</f>
        <v>46510</v>
      </c>
      <c r="O45" s="6">
        <f t="shared" ref="O45:O49" si="56">IF(N45="","",IF(MONTH(N45+1)&lt;&gt;MONTH(N45),"",N45+1))</f>
        <v>46511</v>
      </c>
      <c r="P45" s="6">
        <f>IF(O45="","",IF(MONTH(O45+1)&lt;&gt;MONTH(O45),"",O45+1))</f>
        <v>46512</v>
      </c>
      <c r="Q45" s="6">
        <f t="shared" ref="Q45:Q49" si="57">IF(P45="","",IF(MONTH(P45+1)&lt;&gt;MONTH(P45),"",P45+1))</f>
        <v>46513</v>
      </c>
      <c r="R45" s="6">
        <f t="shared" ref="R45:R49" si="58">IF(Q45="","",IF(MONTH(Q45+1)&lt;&gt;MONTH(Q45),"",Q45+1))</f>
        <v>46514</v>
      </c>
      <c r="S45" s="5">
        <f t="shared" ref="S45:S49" si="59">IF(R45="","",IF(MONTH(R45+1)&lt;&gt;MONTH(R45),"",R45+1))</f>
        <v>46515</v>
      </c>
      <c r="T45" s="4"/>
      <c r="U45" s="7">
        <v>13</v>
      </c>
      <c r="V45" s="4" t="s">
        <v>78</v>
      </c>
      <c r="Y45" s="71"/>
    </row>
    <row r="46" spans="2:25" s="1" customFormat="1" ht="11.25" x14ac:dyDescent="0.2">
      <c r="B46" s="5">
        <f t="shared" ref="B46:B49" si="60">IF(H45="","",IF(MONTH(H45+1)&lt;&gt;MONTH(H45),"",H45+1))</f>
        <v>46369</v>
      </c>
      <c r="C46" s="6">
        <f t="shared" ref="C46:C49" si="61">IF(B46="","",IF(MONTH(B46+1)&lt;&gt;MONTH(B46),"",B46+1))</f>
        <v>46370</v>
      </c>
      <c r="D46" s="6">
        <f t="shared" si="52"/>
        <v>46371</v>
      </c>
      <c r="E46" s="6">
        <f t="shared" ref="E46:E49" si="62">IF(D46="","",IF(MONTH(D46+1)&lt;&gt;MONTH(D46),"",D46+1))</f>
        <v>46372</v>
      </c>
      <c r="F46" s="6">
        <f t="shared" si="53"/>
        <v>46373</v>
      </c>
      <c r="G46" s="39">
        <f t="shared" si="54"/>
        <v>46374</v>
      </c>
      <c r="H46" s="5">
        <f t="shared" si="55"/>
        <v>46375</v>
      </c>
      <c r="I46" s="4"/>
      <c r="J46" s="7">
        <v>18</v>
      </c>
      <c r="K46" s="4" t="s">
        <v>52</v>
      </c>
      <c r="L46" s="4"/>
      <c r="M46" s="5">
        <f t="shared" ref="M46:M49" si="63">IF(S45="","",IF(MONTH(S45+1)&lt;&gt;MONTH(S45),"",S45+1))</f>
        <v>46516</v>
      </c>
      <c r="N46" s="6">
        <f t="shared" ref="N46:N49" si="64">IF(M46="","",IF(MONTH(M46+1)&lt;&gt;MONTH(M46),"",M46+1))</f>
        <v>46517</v>
      </c>
      <c r="O46" s="6">
        <f t="shared" si="56"/>
        <v>46518</v>
      </c>
      <c r="P46" s="6">
        <f t="shared" ref="P46:P49" si="65">IF(O46="","",IF(MONTH(O46+1)&lt;&gt;MONTH(O46),"",O46+1))</f>
        <v>46519</v>
      </c>
      <c r="Q46" s="6">
        <f t="shared" si="57"/>
        <v>46520</v>
      </c>
      <c r="R46" s="6">
        <f t="shared" si="58"/>
        <v>46521</v>
      </c>
      <c r="S46" s="5">
        <f t="shared" si="59"/>
        <v>46522</v>
      </c>
      <c r="T46" s="4"/>
      <c r="U46" s="7">
        <v>11</v>
      </c>
      <c r="V46" s="4" t="s">
        <v>28</v>
      </c>
      <c r="Y46" s="71"/>
    </row>
    <row r="47" spans="2:25" s="1" customFormat="1" ht="11.25" x14ac:dyDescent="0.2">
      <c r="B47" s="5">
        <f t="shared" si="60"/>
        <v>46376</v>
      </c>
      <c r="C47" s="35">
        <f t="shared" si="61"/>
        <v>46377</v>
      </c>
      <c r="D47" s="35">
        <f t="shared" si="52"/>
        <v>46378</v>
      </c>
      <c r="E47" s="35">
        <f t="shared" si="62"/>
        <v>46379</v>
      </c>
      <c r="F47" s="35">
        <f t="shared" si="53"/>
        <v>46380</v>
      </c>
      <c r="G47" s="35">
        <f t="shared" si="54"/>
        <v>46381</v>
      </c>
      <c r="H47" s="5">
        <f t="shared" si="55"/>
        <v>46382</v>
      </c>
      <c r="I47" s="4"/>
      <c r="J47" s="38" t="s">
        <v>53</v>
      </c>
      <c r="K47" s="4" t="s">
        <v>54</v>
      </c>
      <c r="L47" s="4"/>
      <c r="M47" s="5">
        <f t="shared" si="63"/>
        <v>46523</v>
      </c>
      <c r="N47" s="6">
        <f t="shared" si="64"/>
        <v>46524</v>
      </c>
      <c r="O47" s="6">
        <f t="shared" si="56"/>
        <v>46525</v>
      </c>
      <c r="P47" s="39">
        <f t="shared" si="65"/>
        <v>46526</v>
      </c>
      <c r="Q47" s="6">
        <f t="shared" si="57"/>
        <v>46527</v>
      </c>
      <c r="R47" s="6">
        <f t="shared" si="58"/>
        <v>46528</v>
      </c>
      <c r="S47" s="5">
        <f t="shared" si="59"/>
        <v>46529</v>
      </c>
      <c r="T47" s="4"/>
      <c r="U47" s="7">
        <v>19</v>
      </c>
      <c r="V47" s="4" t="s">
        <v>79</v>
      </c>
      <c r="Y47" s="11"/>
    </row>
    <row r="48" spans="2:25" s="1" customFormat="1" ht="11.25" x14ac:dyDescent="0.2">
      <c r="B48" s="5">
        <f t="shared" si="60"/>
        <v>46383</v>
      </c>
      <c r="C48" s="35">
        <f t="shared" si="61"/>
        <v>46384</v>
      </c>
      <c r="D48" s="35">
        <f t="shared" si="52"/>
        <v>46385</v>
      </c>
      <c r="E48" s="35">
        <f t="shared" si="62"/>
        <v>46386</v>
      </c>
      <c r="F48" s="35">
        <f t="shared" si="53"/>
        <v>46387</v>
      </c>
      <c r="G48" s="6" t="str">
        <f t="shared" si="54"/>
        <v/>
      </c>
      <c r="H48" s="5" t="str">
        <f t="shared" si="55"/>
        <v/>
      </c>
      <c r="I48" s="4"/>
      <c r="J48" s="7"/>
      <c r="K48" s="4"/>
      <c r="L48" s="4"/>
      <c r="M48" s="5">
        <f t="shared" si="63"/>
        <v>46530</v>
      </c>
      <c r="N48" s="6">
        <f t="shared" si="64"/>
        <v>46531</v>
      </c>
      <c r="O48" s="6">
        <f t="shared" si="56"/>
        <v>46532</v>
      </c>
      <c r="P48" s="6">
        <f t="shared" si="65"/>
        <v>46533</v>
      </c>
      <c r="Q48" s="6">
        <f t="shared" si="57"/>
        <v>46534</v>
      </c>
      <c r="R48" s="6">
        <f t="shared" si="58"/>
        <v>46535</v>
      </c>
      <c r="S48" s="5">
        <f t="shared" si="59"/>
        <v>46536</v>
      </c>
      <c r="T48" s="4"/>
      <c r="U48" s="7">
        <v>19</v>
      </c>
      <c r="V48" s="4" t="s">
        <v>80</v>
      </c>
      <c r="Y48" s="11"/>
    </row>
    <row r="49" spans="2:25" s="1" customFormat="1" ht="9" customHeight="1" x14ac:dyDescent="0.2">
      <c r="B49" s="5" t="str">
        <f t="shared" si="60"/>
        <v/>
      </c>
      <c r="C49" s="6" t="str">
        <f t="shared" si="61"/>
        <v/>
      </c>
      <c r="D49" s="6" t="str">
        <f t="shared" si="52"/>
        <v/>
      </c>
      <c r="E49" s="6" t="str">
        <f t="shared" si="62"/>
        <v/>
      </c>
      <c r="F49" s="6" t="str">
        <f t="shared" si="53"/>
        <v/>
      </c>
      <c r="G49" s="6" t="str">
        <f t="shared" si="54"/>
        <v/>
      </c>
      <c r="H49" s="5" t="str">
        <f t="shared" si="55"/>
        <v/>
      </c>
      <c r="I49" s="4"/>
      <c r="J49" s="7"/>
      <c r="K49" s="36" t="s">
        <v>55</v>
      </c>
      <c r="L49" s="4"/>
      <c r="M49" s="5">
        <f t="shared" si="63"/>
        <v>46537</v>
      </c>
      <c r="N49" s="6">
        <f t="shared" si="64"/>
        <v>46538</v>
      </c>
      <c r="O49" s="6" t="str">
        <f t="shared" si="56"/>
        <v/>
      </c>
      <c r="P49" s="6" t="str">
        <f t="shared" si="65"/>
        <v/>
      </c>
      <c r="Q49" s="6" t="str">
        <f t="shared" si="57"/>
        <v/>
      </c>
      <c r="R49" s="6" t="str">
        <f t="shared" si="58"/>
        <v/>
      </c>
      <c r="S49" s="5" t="str">
        <f t="shared" si="59"/>
        <v/>
      </c>
      <c r="T49" s="4"/>
      <c r="U49" s="7"/>
      <c r="V49" s="36" t="s">
        <v>38</v>
      </c>
      <c r="Y49" s="11"/>
    </row>
    <row r="50" spans="2:25" s="1" customFormat="1" ht="4.5" customHeight="1" thickBot="1" x14ac:dyDescent="0.25">
      <c r="B50" s="4"/>
      <c r="C50" s="4"/>
      <c r="D50" s="4"/>
      <c r="E50" s="4"/>
      <c r="F50" s="4"/>
      <c r="G50" s="4"/>
      <c r="H50" s="4"/>
      <c r="I50" s="4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Y50" s="11"/>
    </row>
    <row r="51" spans="2:25" s="3" customFormat="1" ht="14.25" customHeight="1" x14ac:dyDescent="0.3">
      <c r="B51" s="46"/>
      <c r="C51" s="53" t="s">
        <v>82</v>
      </c>
      <c r="D51" s="47"/>
      <c r="E51" s="47"/>
      <c r="F51" s="53"/>
      <c r="G51" s="53" t="s">
        <v>86</v>
      </c>
      <c r="H51" s="53"/>
      <c r="I51" s="53"/>
      <c r="J51" s="53"/>
      <c r="K51" s="53" t="s">
        <v>88</v>
      </c>
      <c r="L51" s="65"/>
      <c r="M51" s="65"/>
      <c r="N51" s="65"/>
      <c r="O51" s="65"/>
      <c r="P51" s="65"/>
      <c r="Q51" s="65"/>
      <c r="R51" s="65"/>
      <c r="S51" s="65"/>
      <c r="T51" s="65"/>
      <c r="U51" s="53"/>
      <c r="V51" s="54"/>
      <c r="W51" s="51"/>
    </row>
    <row r="52" spans="2:25" s="1" customFormat="1" ht="11.25" customHeight="1" x14ac:dyDescent="0.2">
      <c r="B52" s="58"/>
      <c r="C52" s="51"/>
      <c r="D52" s="51"/>
      <c r="E52" s="51"/>
      <c r="F52" s="51"/>
      <c r="G52" s="51"/>
      <c r="H52" s="51"/>
      <c r="I52" s="51"/>
      <c r="J52" s="51"/>
      <c r="K52" s="51"/>
      <c r="L52" s="63" t="s">
        <v>114</v>
      </c>
      <c r="M52" s="63"/>
      <c r="N52" s="63"/>
      <c r="O52" s="63"/>
      <c r="P52" s="63"/>
      <c r="Q52" s="63"/>
      <c r="R52" s="63"/>
      <c r="S52" s="63"/>
      <c r="T52" s="63"/>
      <c r="U52" s="63"/>
      <c r="V52" s="64"/>
      <c r="W52" s="51"/>
    </row>
    <row r="53" spans="2:25" s="1" customFormat="1" ht="11.25" customHeight="1" x14ac:dyDescent="0.2">
      <c r="B53" s="48"/>
      <c r="C53" s="51" t="s">
        <v>83</v>
      </c>
      <c r="D53" s="51"/>
      <c r="E53" s="51"/>
      <c r="F53" s="51"/>
      <c r="G53" s="51" t="s">
        <v>108</v>
      </c>
      <c r="H53" s="51"/>
      <c r="I53" s="51"/>
      <c r="J53" s="51"/>
      <c r="K53" s="51" t="s">
        <v>89</v>
      </c>
      <c r="L53" s="63" t="s">
        <v>91</v>
      </c>
      <c r="M53" s="63"/>
      <c r="N53" s="63"/>
      <c r="O53" s="63"/>
      <c r="P53" s="63"/>
      <c r="Q53" s="63"/>
      <c r="R53" s="63"/>
      <c r="S53" s="63"/>
      <c r="T53" s="63"/>
      <c r="U53" s="63" t="s">
        <v>94</v>
      </c>
      <c r="V53" s="64"/>
      <c r="W53" s="51"/>
    </row>
    <row r="54" spans="2:25" s="1" customFormat="1" ht="11.25" customHeight="1" x14ac:dyDescent="0.2">
      <c r="B54" s="48"/>
      <c r="C54" s="51"/>
      <c r="D54" s="51"/>
      <c r="F54" s="51"/>
      <c r="H54" s="51"/>
      <c r="I54" s="51"/>
      <c r="J54" s="51"/>
      <c r="U54" s="63" t="s">
        <v>92</v>
      </c>
      <c r="V54" s="64"/>
      <c r="W54" s="51"/>
    </row>
    <row r="55" spans="2:25" s="1" customFormat="1" ht="11.25" customHeight="1" x14ac:dyDescent="0.2">
      <c r="B55" s="48"/>
      <c r="C55" s="51" t="s">
        <v>84</v>
      </c>
      <c r="D55" s="51"/>
      <c r="E55" s="51"/>
      <c r="F55" s="51"/>
      <c r="G55" s="51" t="s">
        <v>87</v>
      </c>
      <c r="H55" s="51"/>
      <c r="I55" s="51"/>
      <c r="J55" s="51"/>
      <c r="K55" s="51" t="s">
        <v>90</v>
      </c>
      <c r="L55" s="66" t="s">
        <v>105</v>
      </c>
      <c r="M55" s="66"/>
      <c r="N55" s="66"/>
      <c r="O55" s="66"/>
      <c r="P55" s="66"/>
      <c r="Q55" s="66"/>
      <c r="R55" s="66"/>
      <c r="S55" s="66"/>
      <c r="T55" s="66"/>
      <c r="V55" s="55" t="s">
        <v>93</v>
      </c>
      <c r="W55" s="51"/>
    </row>
    <row r="56" spans="2:25" s="1" customFormat="1" ht="11.25" customHeight="1" x14ac:dyDescent="0.2">
      <c r="B56" s="58"/>
      <c r="C56" s="51"/>
      <c r="D56" s="51"/>
      <c r="E56" s="51"/>
      <c r="F56" s="51"/>
      <c r="G56" s="51"/>
      <c r="H56" s="51"/>
      <c r="I56" s="51"/>
      <c r="J56" s="51"/>
      <c r="K56" s="51"/>
      <c r="L56" s="66" t="s">
        <v>95</v>
      </c>
      <c r="M56" s="66"/>
      <c r="N56" s="66"/>
      <c r="O56" s="66"/>
      <c r="P56" s="66"/>
      <c r="Q56" s="66"/>
      <c r="R56" s="66"/>
      <c r="S56" s="66"/>
      <c r="T56" s="66"/>
      <c r="V56" s="49"/>
      <c r="W56" s="51"/>
    </row>
    <row r="57" spans="2:25" s="1" customFormat="1" ht="11.25" customHeight="1" x14ac:dyDescent="0.2">
      <c r="B57" s="48"/>
      <c r="C57" s="51" t="s">
        <v>85</v>
      </c>
      <c r="D57" s="52"/>
      <c r="F57" s="51"/>
      <c r="G57" s="51" t="s">
        <v>113</v>
      </c>
      <c r="H57" s="51"/>
      <c r="I57" s="51"/>
      <c r="J57" s="51"/>
      <c r="K57" s="51" t="s">
        <v>109</v>
      </c>
      <c r="N57" s="51"/>
      <c r="O57" s="51"/>
      <c r="U57" s="51"/>
      <c r="V57" s="49"/>
      <c r="W57" s="51"/>
    </row>
    <row r="58" spans="2:25" s="1" customFormat="1" ht="12.75" customHeight="1" thickBot="1" x14ac:dyDescent="0.25">
      <c r="B58" s="59"/>
      <c r="C58" s="50"/>
      <c r="D58" s="60" t="s">
        <v>104</v>
      </c>
      <c r="E58" s="56"/>
      <c r="F58" s="56"/>
      <c r="G58" s="56"/>
      <c r="H58" s="56"/>
      <c r="I58" s="56"/>
      <c r="J58" s="56"/>
      <c r="K58" s="56"/>
      <c r="L58" s="67"/>
      <c r="M58" s="67"/>
      <c r="N58" s="67"/>
      <c r="O58" s="67"/>
      <c r="P58" s="67"/>
      <c r="Q58" s="67"/>
      <c r="R58" s="67"/>
      <c r="S58" s="67"/>
      <c r="T58" s="67"/>
      <c r="U58" s="56"/>
      <c r="V58" s="57"/>
      <c r="W58" s="51"/>
    </row>
    <row r="59" spans="2:25" x14ac:dyDescent="0.2">
      <c r="B59" s="51"/>
      <c r="E59" s="51"/>
      <c r="F59" s="51"/>
      <c r="G59" s="51"/>
      <c r="H59" s="51"/>
      <c r="I59" s="51"/>
      <c r="J59" s="51"/>
      <c r="K59" s="51"/>
      <c r="L59" s="63"/>
      <c r="M59" s="63"/>
      <c r="N59" s="63"/>
      <c r="O59" s="63"/>
      <c r="P59" s="63"/>
      <c r="Q59" s="63"/>
      <c r="R59" s="63"/>
      <c r="S59" s="63"/>
      <c r="T59" s="63"/>
      <c r="U59" s="51"/>
      <c r="V59" s="51"/>
      <c r="W59" s="51"/>
    </row>
    <row r="60" spans="2:25" x14ac:dyDescent="0.2">
      <c r="C60" s="51"/>
      <c r="D60" s="51"/>
      <c r="F60" s="51"/>
      <c r="H60" s="51"/>
      <c r="I60" s="51"/>
      <c r="J60" s="51"/>
      <c r="L60" s="63"/>
      <c r="M60" s="63"/>
      <c r="N60" s="63"/>
      <c r="O60" s="63"/>
      <c r="P60" s="63"/>
      <c r="Q60" s="63"/>
      <c r="R60" s="63"/>
      <c r="S60" s="63"/>
      <c r="T60" s="63"/>
      <c r="U60" s="51"/>
      <c r="V60" s="51"/>
      <c r="W60" s="51"/>
    </row>
    <row r="61" spans="2:25" x14ac:dyDescent="0.2">
      <c r="B61" s="51"/>
      <c r="C61" s="51"/>
      <c r="E61" s="51"/>
      <c r="F61" s="51"/>
      <c r="G61" s="51"/>
      <c r="H61" s="51"/>
      <c r="I61" s="51"/>
      <c r="J61" s="51"/>
      <c r="K61" s="51"/>
      <c r="L61" s="63"/>
      <c r="M61" s="63"/>
      <c r="N61" s="63"/>
      <c r="O61" s="63"/>
      <c r="P61" s="63"/>
      <c r="Q61" s="63"/>
      <c r="R61" s="63"/>
      <c r="S61" s="63"/>
      <c r="T61" s="63"/>
      <c r="U61" s="51"/>
      <c r="V61" s="51"/>
      <c r="W61" s="51"/>
    </row>
    <row r="62" spans="2:25" x14ac:dyDescent="0.2"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63"/>
      <c r="M62" s="63"/>
      <c r="N62" s="63"/>
      <c r="O62" s="63"/>
      <c r="P62" s="63"/>
      <c r="Q62" s="63"/>
      <c r="R62" s="63"/>
      <c r="S62" s="63"/>
      <c r="T62" s="63"/>
      <c r="U62" s="51"/>
      <c r="V62" s="51"/>
      <c r="W62" s="51"/>
    </row>
    <row r="63" spans="2:25" x14ac:dyDescent="0.2">
      <c r="C63" s="51"/>
      <c r="D63" s="51"/>
      <c r="E63" s="51"/>
      <c r="F63" s="51"/>
      <c r="G63" s="51"/>
      <c r="H63" s="51"/>
      <c r="I63" s="51"/>
      <c r="J63" s="51"/>
      <c r="K63" s="51"/>
      <c r="L63" s="63"/>
      <c r="M63" s="63"/>
      <c r="N63" s="63"/>
      <c r="O63" s="63"/>
      <c r="P63" s="63"/>
      <c r="Q63" s="63"/>
      <c r="R63" s="63"/>
      <c r="S63" s="63"/>
      <c r="T63" s="63"/>
      <c r="U63" s="51"/>
      <c r="V63" s="51"/>
      <c r="W63" s="51"/>
    </row>
  </sheetData>
  <mergeCells count="39">
    <mergeCell ref="B2:V2"/>
    <mergeCell ref="M23:S23"/>
    <mergeCell ref="M33:S33"/>
    <mergeCell ref="U4:V4"/>
    <mergeCell ref="B4:H4"/>
    <mergeCell ref="B13:H13"/>
    <mergeCell ref="B23:H23"/>
    <mergeCell ref="J4:K4"/>
    <mergeCell ref="M4:S4"/>
    <mergeCell ref="M13:S13"/>
    <mergeCell ref="U42:V42"/>
    <mergeCell ref="B33:H33"/>
    <mergeCell ref="J13:K13"/>
    <mergeCell ref="J23:K23"/>
    <mergeCell ref="Y35:Y39"/>
    <mergeCell ref="U33:V33"/>
    <mergeCell ref="U23:V23"/>
    <mergeCell ref="U13:V13"/>
    <mergeCell ref="J33:K33"/>
    <mergeCell ref="Y42:Y46"/>
    <mergeCell ref="Y25:Y29"/>
    <mergeCell ref="Y16:Y19"/>
    <mergeCell ref="M42:S42"/>
    <mergeCell ref="B42:H42"/>
    <mergeCell ref="J42:K42"/>
    <mergeCell ref="L60:T60"/>
    <mergeCell ref="L61:T61"/>
    <mergeCell ref="L62:T62"/>
    <mergeCell ref="L63:T63"/>
    <mergeCell ref="L52:T52"/>
    <mergeCell ref="L53:T53"/>
    <mergeCell ref="L55:T55"/>
    <mergeCell ref="L56:T56"/>
    <mergeCell ref="L58:T58"/>
    <mergeCell ref="U53:V53"/>
    <mergeCell ref="U54:V54"/>
    <mergeCell ref="L51:T51"/>
    <mergeCell ref="U52:V52"/>
    <mergeCell ref="L59:T59"/>
  </mergeCells>
  <phoneticPr fontId="0" type="noConversion"/>
  <conditionalFormatting sqref="B6:H11 M6:S11 B15:H19 M15:S19 B25:H29 M25:S29 B35:H40 M35:S40 B44:H49 M44:S49">
    <cfRule type="expression" dxfId="1" priority="2" stopIfTrue="1">
      <formula>OR(WEEKDAY(B6,1)=1,WEEKDAY(B6,1)=7)</formula>
    </cfRule>
    <cfRule type="cellIs" dxfId="0" priority="3" stopIfTrue="1" operator="equal">
      <formula>""</formula>
    </cfRule>
  </conditionalFormatting>
  <conditionalFormatting sqref="C12">
    <cfRule type="containsText" priority="1" operator="containsText" text="Vertex42.com">
      <formula>NOT(ISERROR(SEARCH("Vertex42.com",C12)))</formula>
    </cfRule>
  </conditionalFormatting>
  <printOptions horizontalCentered="1"/>
  <pageMargins left="0.17" right="0.17" top="0.17" bottom="0.17" header="0.3" footer="0.3"/>
  <pageSetup scale="98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A86E-390C-4676-B002-C0DC31BFCAE6}">
  <dimension ref="A1:C19"/>
  <sheetViews>
    <sheetView showGridLines="0" workbookViewId="0"/>
  </sheetViews>
  <sheetFormatPr defaultRowHeight="12.75" x14ac:dyDescent="0.2"/>
  <cols>
    <col min="1" max="1" width="2.85546875" style="25" customWidth="1"/>
    <col min="2" max="2" width="71.5703125" style="25" customWidth="1"/>
    <col min="3" max="3" width="22.28515625" customWidth="1"/>
  </cols>
  <sheetData>
    <row r="1" spans="1:3" ht="32.1" customHeight="1" x14ac:dyDescent="0.2">
      <c r="A1" s="13"/>
      <c r="B1" s="14" t="s">
        <v>23</v>
      </c>
      <c r="C1" s="15"/>
    </row>
    <row r="2" spans="1:3" ht="15" x14ac:dyDescent="0.2">
      <c r="A2" s="16"/>
      <c r="B2" s="17"/>
      <c r="C2" s="18"/>
    </row>
    <row r="3" spans="1:3" ht="15" x14ac:dyDescent="0.2">
      <c r="A3" s="16"/>
      <c r="B3" s="19" t="s">
        <v>16</v>
      </c>
      <c r="C3" s="18"/>
    </row>
    <row r="4" spans="1:3" ht="14.25" x14ac:dyDescent="0.2">
      <c r="A4" s="16"/>
      <c r="B4" s="12" t="s">
        <v>13</v>
      </c>
      <c r="C4" s="18"/>
    </row>
    <row r="5" spans="1:3" ht="15" x14ac:dyDescent="0.2">
      <c r="A5" s="16"/>
      <c r="B5" s="20"/>
      <c r="C5" s="18"/>
    </row>
    <row r="6" spans="1:3" ht="15.75" x14ac:dyDescent="0.25">
      <c r="A6" s="16"/>
      <c r="B6" s="21" t="s">
        <v>15</v>
      </c>
      <c r="C6" s="18"/>
    </row>
    <row r="7" spans="1:3" ht="15" x14ac:dyDescent="0.2">
      <c r="A7" s="16"/>
      <c r="B7" s="20"/>
      <c r="C7" s="18"/>
    </row>
    <row r="8" spans="1:3" ht="30" x14ac:dyDescent="0.2">
      <c r="A8" s="16"/>
      <c r="B8" s="20" t="s">
        <v>17</v>
      </c>
      <c r="C8" s="18"/>
    </row>
    <row r="9" spans="1:3" ht="15" x14ac:dyDescent="0.2">
      <c r="A9" s="16"/>
      <c r="B9" s="20"/>
      <c r="C9" s="18"/>
    </row>
    <row r="10" spans="1:3" ht="30" x14ac:dyDescent="0.2">
      <c r="A10" s="16"/>
      <c r="B10" s="20" t="s">
        <v>18</v>
      </c>
      <c r="C10" s="18"/>
    </row>
    <row r="11" spans="1:3" ht="15" x14ac:dyDescent="0.2">
      <c r="A11" s="16"/>
      <c r="B11" s="20"/>
      <c r="C11" s="18"/>
    </row>
    <row r="12" spans="1:3" ht="30" x14ac:dyDescent="0.2">
      <c r="A12" s="16"/>
      <c r="B12" s="20" t="s">
        <v>19</v>
      </c>
      <c r="C12" s="18"/>
    </row>
    <row r="13" spans="1:3" ht="15" x14ac:dyDescent="0.2">
      <c r="A13" s="16"/>
      <c r="B13" s="20"/>
      <c r="C13" s="18"/>
    </row>
    <row r="14" spans="1:3" ht="15.75" x14ac:dyDescent="0.25">
      <c r="A14" s="16"/>
      <c r="B14" s="21" t="s">
        <v>20</v>
      </c>
      <c r="C14" s="18"/>
    </row>
    <row r="15" spans="1:3" ht="15" x14ac:dyDescent="0.2">
      <c r="A15" s="16"/>
      <c r="B15" s="22" t="s">
        <v>21</v>
      </c>
      <c r="C15" s="18"/>
    </row>
    <row r="16" spans="1:3" ht="15" x14ac:dyDescent="0.2">
      <c r="A16" s="16"/>
      <c r="B16" s="23"/>
      <c r="C16" s="18"/>
    </row>
    <row r="17" spans="1:3" ht="15" x14ac:dyDescent="0.2">
      <c r="A17" s="16"/>
      <c r="B17" s="24" t="s">
        <v>22</v>
      </c>
      <c r="C17" s="18"/>
    </row>
    <row r="18" spans="1:3" ht="14.25" x14ac:dyDescent="0.2">
      <c r="A18" s="16"/>
      <c r="B18" s="16"/>
      <c r="C18" s="18"/>
    </row>
    <row r="19" spans="1:3" ht="14.25" x14ac:dyDescent="0.2">
      <c r="A19" s="16"/>
      <c r="B19" s="16"/>
      <c r="C19" s="18"/>
    </row>
  </sheetData>
  <hyperlinks>
    <hyperlink ref="B15" r:id="rId1" xr:uid="{F6B0F7B6-280E-4F9E-AE9A-A0B4D17EA2CF}"/>
    <hyperlink ref="B4" r:id="rId2" xr:uid="{D2E36A98-51E6-41FC-920F-DFAD9960EE47}"/>
  </hyperlinks>
  <pageMargins left="0.7" right="0.7" top="0.75" bottom="0.75" header="0.3" footer="0.3"/>
  <pageSetup orientation="portrait" r:id="rId3"/>
  <drawing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EventCalendar</vt:lpstr>
      <vt:lpstr>©</vt:lpstr>
      <vt:lpstr>EventCalendar!Print_Area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Event Calendar Template</dc:title>
  <dc:creator>Vertex42.com</dc:creator>
  <dc:description>(c) 2013-2021 Vertex42 LLC. All Rights Reserved. Free to Print.</dc:description>
  <cp:lastModifiedBy>Kelsey Emmerich</cp:lastModifiedBy>
  <cp:lastPrinted>2026-02-17T18:24:00Z</cp:lastPrinted>
  <dcterms:created xsi:type="dcterms:W3CDTF">2004-08-16T18:44:14Z</dcterms:created>
  <dcterms:modified xsi:type="dcterms:W3CDTF">2026-02-23T20:54:05Z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2013-2021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1.3.2</vt:lpwstr>
  </property>
</Properties>
</file>